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320" windowHeight="7755" activeTab="1"/>
  </bookViews>
  <sheets>
    <sheet name="Desarrollo Comuni" sheetId="8" r:id="rId1"/>
    <sheet name="Adultos Mayores" sheetId="16" r:id="rId2"/>
    <sheet name="Asistencia Alimentaria" sheetId="15" r:id="rId3"/>
    <sheet name="Personas con Discapacidad" sheetId="14" r:id="rId4"/>
    <sheet name="Derecho Superior de NNA" sheetId="13" r:id="rId5"/>
    <sheet name="Adoslescentes en Vulnerabilidad" sheetId="12" r:id="rId6"/>
    <sheet name="Alerta de Género" sheetId="10" r:id="rId7"/>
    <sheet name="Dllo Integral Indígenas" sheetId="11" r:id="rId8"/>
    <sheet name="Rehabilitación e Inclusion Soci" sheetId="9" r:id="rId9"/>
  </sheets>
  <calcPr calcId="145621"/>
</workbook>
</file>

<file path=xl/calcChain.xml><?xml version="1.0" encoding="utf-8"?>
<calcChain xmlns="http://schemas.openxmlformats.org/spreadsheetml/2006/main">
  <c r="H7" i="16" l="1"/>
  <c r="X7" i="16"/>
  <c r="X8" i="16"/>
  <c r="H9" i="16"/>
  <c r="X9" i="16"/>
  <c r="X10" i="16"/>
  <c r="H11" i="16"/>
  <c r="X11" i="16"/>
  <c r="X12" i="16"/>
  <c r="H13" i="16"/>
  <c r="X13" i="16"/>
  <c r="Y13" i="16"/>
  <c r="X14" i="16"/>
  <c r="Y14" i="16"/>
  <c r="H15" i="16"/>
  <c r="X15" i="16"/>
  <c r="Y15" i="16" s="1"/>
  <c r="X16" i="16"/>
  <c r="Y16" i="16"/>
  <c r="H17" i="16"/>
  <c r="X17" i="16"/>
  <c r="Y17" i="16"/>
  <c r="X18" i="16"/>
  <c r="Y18" i="16"/>
  <c r="H19" i="16"/>
  <c r="X19" i="16"/>
  <c r="Y19" i="16"/>
  <c r="X20" i="16"/>
  <c r="Y20" i="16" s="1"/>
  <c r="H21" i="16"/>
  <c r="X21" i="16"/>
  <c r="Y21" i="16"/>
  <c r="X22" i="16"/>
  <c r="Y22" i="16"/>
  <c r="H23" i="16"/>
  <c r="X23" i="16"/>
  <c r="Y23" i="16" s="1"/>
  <c r="X24" i="16"/>
  <c r="Y24" i="16"/>
  <c r="H25" i="16"/>
  <c r="X25" i="16"/>
  <c r="Y25" i="16"/>
  <c r="X26" i="16"/>
  <c r="Y26" i="16"/>
  <c r="H27" i="16"/>
  <c r="X27" i="16"/>
  <c r="Y27" i="16"/>
  <c r="X28" i="16"/>
  <c r="Y28" i="16" s="1"/>
  <c r="H7" i="15" l="1"/>
  <c r="H9" i="15"/>
  <c r="H11" i="15"/>
  <c r="H13" i="15"/>
  <c r="H15" i="15"/>
  <c r="H17" i="15"/>
  <c r="H19" i="15"/>
  <c r="H21" i="15"/>
  <c r="H23" i="15"/>
  <c r="H25" i="15"/>
  <c r="L25" i="15"/>
  <c r="N25" i="15"/>
  <c r="P25" i="15"/>
  <c r="H27" i="15"/>
  <c r="H29" i="15"/>
  <c r="H31" i="15"/>
  <c r="H7" i="14" l="1"/>
  <c r="H9" i="14"/>
  <c r="H11" i="14"/>
  <c r="H13" i="14"/>
  <c r="H15" i="14"/>
  <c r="H17" i="14"/>
  <c r="H19" i="14"/>
  <c r="H21" i="14"/>
  <c r="H23" i="14"/>
  <c r="H25" i="14"/>
  <c r="H27" i="14"/>
  <c r="H29" i="14"/>
  <c r="H31" i="14"/>
  <c r="H33" i="14"/>
  <c r="H35" i="14"/>
  <c r="H37" i="14"/>
  <c r="H39" i="14"/>
  <c r="H41" i="14"/>
  <c r="L11" i="13" l="1"/>
  <c r="L22" i="13"/>
  <c r="H7" i="12" l="1"/>
  <c r="H9" i="12"/>
  <c r="H11" i="12"/>
  <c r="H13" i="12"/>
  <c r="H15" i="12"/>
  <c r="H17" i="12"/>
  <c r="H19" i="12"/>
  <c r="H21" i="12"/>
  <c r="H23" i="12"/>
  <c r="H25" i="12"/>
  <c r="H7" i="11" l="1"/>
  <c r="X7" i="11"/>
  <c r="X8" i="11"/>
  <c r="H9" i="11"/>
  <c r="X9" i="11"/>
  <c r="X10" i="11"/>
  <c r="H11" i="11"/>
  <c r="X11" i="11"/>
  <c r="X12" i="11"/>
  <c r="H13" i="11"/>
  <c r="X13" i="11"/>
  <c r="Y13" i="11"/>
  <c r="X14" i="11"/>
  <c r="Y14" i="11"/>
  <c r="H15" i="11"/>
  <c r="X15" i="11"/>
  <c r="Y15" i="11" s="1"/>
  <c r="X16" i="11"/>
  <c r="Y16" i="11" s="1"/>
  <c r="H17" i="11"/>
  <c r="X17" i="11"/>
  <c r="Y17" i="11"/>
  <c r="X18" i="11"/>
  <c r="Y18" i="11"/>
  <c r="H19" i="11"/>
  <c r="X19" i="11"/>
  <c r="X20" i="11"/>
  <c r="H21" i="11"/>
  <c r="X21" i="11"/>
  <c r="Y21" i="11"/>
  <c r="X22" i="11"/>
  <c r="Y22" i="11"/>
  <c r="H7" i="10" l="1"/>
  <c r="H11" i="10"/>
  <c r="L11" i="10"/>
  <c r="X7" i="9" l="1"/>
  <c r="X8" i="9"/>
  <c r="X9" i="9"/>
  <c r="X10" i="9"/>
  <c r="X11" i="9"/>
  <c r="X12" i="9"/>
  <c r="S13" i="9"/>
  <c r="U13" i="9"/>
  <c r="X13" i="9"/>
  <c r="Y13" i="9" s="1"/>
  <c r="S14" i="9"/>
  <c r="U14" i="9"/>
  <c r="V13" i="9" s="1"/>
  <c r="X14" i="9"/>
  <c r="Y14" i="9" s="1"/>
  <c r="S15" i="9"/>
  <c r="U15" i="9"/>
  <c r="X15" i="9"/>
  <c r="Y15" i="9"/>
  <c r="S16" i="9"/>
  <c r="U16" i="9"/>
  <c r="V15" i="9" s="1"/>
  <c r="X16" i="9"/>
  <c r="Y16" i="9"/>
  <c r="S17" i="9"/>
  <c r="U17" i="9"/>
  <c r="V17" i="9" s="1"/>
  <c r="X17" i="9"/>
  <c r="Y17" i="9"/>
  <c r="S18" i="9"/>
  <c r="U18" i="9"/>
  <c r="X18" i="9"/>
  <c r="Y18" i="9"/>
  <c r="S19" i="9"/>
  <c r="U19" i="9"/>
  <c r="V19" i="9"/>
  <c r="X19" i="9"/>
  <c r="S20" i="9"/>
  <c r="U20" i="9"/>
  <c r="X20" i="9"/>
  <c r="S21" i="9"/>
  <c r="U21" i="9"/>
  <c r="V21" i="9" s="1"/>
  <c r="X21" i="9"/>
  <c r="Y21" i="9"/>
  <c r="S22" i="9"/>
  <c r="U22" i="9"/>
  <c r="X22" i="9"/>
  <c r="Y22" i="9"/>
</calcChain>
</file>

<file path=xl/sharedStrings.xml><?xml version="1.0" encoding="utf-8"?>
<sst xmlns="http://schemas.openxmlformats.org/spreadsheetml/2006/main" count="1188" uniqueCount="274">
  <si>
    <t>Fin</t>
  </si>
  <si>
    <t>Frecuencia</t>
  </si>
  <si>
    <t>Anual</t>
  </si>
  <si>
    <t>Propósito</t>
  </si>
  <si>
    <t>Componente (C1)</t>
  </si>
  <si>
    <t>Semestral</t>
  </si>
  <si>
    <t>Trimestral</t>
  </si>
  <si>
    <t>Proporcion de la poblacion atendida con mejoramiento a la comunidad.</t>
  </si>
  <si>
    <t>(Total de la poblacion beneficiada con apoyos de mejoramiento a la comunidad / Total de la población con alta y muy alta marginación en el Estado) *100</t>
  </si>
  <si>
    <t>Tasa de variación de viviendas atendidas.</t>
  </si>
  <si>
    <t>(Total de viviendas atendidas en el año actual / Total de viviendas atendidas en el año anterior)-1) * 100</t>
  </si>
  <si>
    <t>Proporción de viviendas atendidas con plantas de energía solar, captadores de agua pluvial.</t>
  </si>
  <si>
    <t>(Total de viviendas atendidas con mejoramiento a la vivienda (plantas de energía solar, captadores de agua pluvial) / Total de viviendas atendidas con mejoramiento a la comunidad) * 100</t>
  </si>
  <si>
    <t>Proporción de viviendas que mantienen y expanden los apoyos de mejoramiento.</t>
  </si>
  <si>
    <t>(Total de viviendas supervisadas y evaluadas / Total de viviendas atendidas)*100</t>
  </si>
  <si>
    <t>Proporción de beneficiarios sensibilizados y capacitados en el uso de apoyos de mejoramiento a la vivienda.</t>
  </si>
  <si>
    <t>(Total de personas que reciben sensibilización y capacitación / Total de beneficiarios que recibieron apoyos de mejoramiento a la vivienda) *100</t>
  </si>
  <si>
    <t xml:space="preserve">Proporción de apoyos de mejoramiento a la vivienda implementados. </t>
  </si>
  <si>
    <t>(Total de apoyos de mejoramiento a la vivienda implementados / Total de apoyos de mejoramiento a la vivienda entregados) *100</t>
  </si>
  <si>
    <t>Componente (C2)</t>
  </si>
  <si>
    <t>Proporción de viviendas atendidas con apoyos en beneficio a la salud y medio ambiente.</t>
  </si>
  <si>
    <t>Proporción de viviendas que mantienen y expanden los apoyos de mejoramiento en beneficio de la salud y medio ambiente.</t>
  </si>
  <si>
    <t>Proporción de beneficiarios sensibilizados y capacitados en el uso de apoyos de mejoramiento en beneficio a la salud y medio ambiente.</t>
  </si>
  <si>
    <t>(Total de personas que reciben sensibilización y capacitación / Total de beneficiarios que recibieron apoyos de mejoramiento en beneficio de la salud y el medio ambiente) *100</t>
  </si>
  <si>
    <t xml:space="preserve">Proporción de apoyos en beneficio a la salud y el medio ambiente implementados. </t>
  </si>
  <si>
    <t>(Total de apoyos en beneficio de la salud y el medio ambiente implementados / Total de apoyos en beneficio de la salud y el medio ambiente entregados) *100</t>
  </si>
  <si>
    <t>Sistema para el Desarrollo Integral de la Familia del Estado de Veracruz</t>
  </si>
  <si>
    <t>Resumen Informativo del Programa Presupuestario</t>
  </si>
  <si>
    <t>Área responsable: Dirección de Atención a Población Vulnerable</t>
  </si>
  <si>
    <t>No.</t>
  </si>
  <si>
    <t>Indicador</t>
  </si>
  <si>
    <t>Nivel</t>
  </si>
  <si>
    <t>Fórmula</t>
  </si>
  <si>
    <t>Meta 2018</t>
  </si>
  <si>
    <t>Trimestres</t>
  </si>
  <si>
    <t>P</t>
  </si>
  <si>
    <t>R</t>
  </si>
  <si>
    <t>N</t>
  </si>
  <si>
    <t>D</t>
  </si>
  <si>
    <t>Componente 1</t>
  </si>
  <si>
    <t>A1/C1</t>
  </si>
  <si>
    <t>A2/C1</t>
  </si>
  <si>
    <t>A3/C1</t>
  </si>
  <si>
    <t>Componente 2</t>
  </si>
  <si>
    <t>A2/C2</t>
  </si>
  <si>
    <t>Programa Presupuestario:  Desarrollo Comunitario, Comunidad DIFerente</t>
  </si>
  <si>
    <t>(Total de viviendas atendidas con mejoramiento en beneficio a la salud y el medio ambiente / Total de viviendas atendidas con mejoramiento a la comunidad) * 100</t>
  </si>
  <si>
    <t>(Total de viviendas supervisadas evaluadas / Total de viviendas atendidas con mejoramiento en beneficio a la salud y medio ambiente)*100</t>
  </si>
  <si>
    <t>Meta programada</t>
  </si>
  <si>
    <t>Meta realizada</t>
  </si>
  <si>
    <t>(Total de medicamentos otorgados a pacientes nefrópatas/ Total de medicamentos solicitados por pacientes nefrópatas) *100</t>
  </si>
  <si>
    <t>Proporción de medicamentos otorgados a pacientes nefrópatas.</t>
  </si>
  <si>
    <t>(Total de sesiones de hemodiálisis otorgadas a pacientes nefrópatas/ Total de sesiones de hemodiálisis solicitadas por pacientes nefrópatas) *100</t>
  </si>
  <si>
    <t>A1/C2</t>
  </si>
  <si>
    <t>Proporción de sesiones de hemodiálisis otorgadas a pacientes nefropatas.</t>
  </si>
  <si>
    <t>-</t>
  </si>
  <si>
    <t>(Total de pacientes nefrópatas beneficiados en el año actual/Total de pacientes nefrópatas beneficiados en el año anterior)-1) *100</t>
  </si>
  <si>
    <t xml:space="preserve">Variación en el número de pacientes nefrópatas beneficiados. </t>
  </si>
  <si>
    <t>(Número de expedientes de personas en condición vulnerable sin seguridad social beneficiadas, primera vez del año actual / Número de expedientes de personas en condición vulnerable sin seguridad social existentes) *100</t>
  </si>
  <si>
    <t>Proporción de personas en condición vulnerable sin seguridad social beneficiadas, primera vez.</t>
  </si>
  <si>
    <t>(Número de expedientes de personas en condición vulnerable sin seguridad social beneficiadas recurrentes /Número de expedientes de personas en condición vulnerable sin seguridad social  existentes)*100</t>
  </si>
  <si>
    <t>Proporción de personas en condición vulnerable sin seguridad social beneficiados, recurrentes.</t>
  </si>
  <si>
    <t>(Total de apoyos economicos y en especie otorgados a personas en situación vulnerable sin seguridad social en el año actual / Total de apoyos económicos y en especie otorgados a personas en situación vulnerable sin seguridad social en el año anterior) * 100</t>
  </si>
  <si>
    <t xml:space="preserve">Variación en la entrega de apoyos económicos y en especie. </t>
  </si>
  <si>
    <t>(Total de personas en situación vulnerable sin seguridad social atendidos con apoyos médico asistenciales / Total de personas sin seguridad social solicitantes de apoyo médico asistencial) * 100</t>
  </si>
  <si>
    <t>Proporción de atención a personas en situación vulnerable sin seguridad social.</t>
  </si>
  <si>
    <t>[(Número de personas en situación vulnerable sin seguridad social beneficiarias del programa en el año actual / Número de personas en situación vulnerable sin seguridad beneficiarias del servicio del año anterior) -1] *100</t>
  </si>
  <si>
    <t>Variación porcentual del número de personas beneficiarias del programa.</t>
  </si>
  <si>
    <t>% Cumplimiento Anual</t>
  </si>
  <si>
    <t>Avance acumulado al trimestre</t>
  </si>
  <si>
    <t>% Cumplimiento</t>
  </si>
  <si>
    <t>Trimestre</t>
  </si>
  <si>
    <t>Avances</t>
  </si>
  <si>
    <t>Eficacia en la programación</t>
  </si>
  <si>
    <t>Área responsable: Dirección de Asistencia e Integración Social</t>
  </si>
  <si>
    <t>Programa Presupuestario: Rehabilitación e Inclusión Social</t>
  </si>
  <si>
    <t xml:space="preserve">(Terapias Psicológicas otorgadas a mujeres víctimas de violencia de municipios con alerta de género en el año t /Terapias Psicológicas otorgadas a mujeres y niñas víctimas de violencia en el año)*100 </t>
  </si>
  <si>
    <t>Porcentaje de mujeres víctimas de violencia, que solicitan terapia psicológica y provienen de Municipios con Violencia de Género</t>
  </si>
  <si>
    <t xml:space="preserve">(Asesorías psicológicas otorgadas a mujeres víctimas de violencia de municipios con alerta de género en el año t /Acompañamientos Jurídicos otorgados a mujeres y niñas víctimas de violencia en el año que provengan de municipios con Alerta de Género)*100  </t>
  </si>
  <si>
    <t>Porcentaje de mujeres víctimas de violencia, que solicitan asesoría Psicológica  y provienen de Municipios con Violencia de Género</t>
  </si>
  <si>
    <t>(Mujeres víctimas de violencia atendidas psicologicamente provenientes de municipios con alerta de género/Mujeres víctimas de violencia registradas en los municipios con alerta de género) * 100</t>
  </si>
  <si>
    <t>Porcentaje mujeres víctimas de violencia atendidas psicologicamente, proveninentes de Municipios con Alerta de Género</t>
  </si>
  <si>
    <t xml:space="preserve">(Acompañamiento Jurídico otorgado a mujeres víctimas de violencia de municipios con alerta de género en el año t /Acompañamiento Jurídico otorgado a mujeres y niñas víctimas de violencia en el año]*100 </t>
  </si>
  <si>
    <t>Porcentaje de mujeres víctimas de violencia, que solicitan acompañamiento jurídico y provienen de Municipios con Violencia de Género</t>
  </si>
  <si>
    <t xml:space="preserve">(Asesoría Jurídica otorgada a mujeres víctimas de violencia de municipios con alerta de género en el año t / Asesorías jurídica otorgada a mujeres y niñas víctimas de violencia en el año )*100 </t>
  </si>
  <si>
    <t xml:space="preserve">Porcentaje de mujeres víctimas de violencia, que solicitan asesoría jurídica y provienen de Municipios con Alerta de Género </t>
  </si>
  <si>
    <t>(Mujeres víctimas de violencia atendidas jurídicamente de municipios con alerta de género  /Mujeres víctimas de violencia registradas en los municipios con alerta de género) * 100</t>
  </si>
  <si>
    <t>Porcentaje mujeres víctimas de violencia atendidas jurídicamente, proveninentes de Municipios con Alerta de Género</t>
  </si>
  <si>
    <t>[(Servicios otorgados a mujeres víctimas de violencia de municipios con alerta de género en el año t / servicios otorgados a mujeres y niñas víctimas de violencia de municipios con alerta de género en el año t-1)-1]*100</t>
  </si>
  <si>
    <t>Tasa de variación de servicios otorgados a mujeres víctimas de violencia.</t>
  </si>
  <si>
    <t>(Número de municipios atendidos con alerta de género/Número de municipios con alerta de género en el Estado)*100</t>
  </si>
  <si>
    <t>Porcentaje de municipios con alerta de género atendidos.</t>
  </si>
  <si>
    <t>Área responsable: Procuraduría Estatal de Protección de Niñas, Niños y Adolescentes</t>
  </si>
  <si>
    <t>Programa Presupuestario: Alerta de Violencia de Género contra las Mujeres</t>
  </si>
  <si>
    <t xml:space="preserve">  </t>
  </si>
  <si>
    <t>(Número de personas beneficiadas / Número de platicas realizadas en escuelas publicas de las comunidades  aledañas al Centro de las Artes Indígenas) *100</t>
  </si>
  <si>
    <t>Personas beneficidas con la transmisión de la cultura Totonaca a través de visitas a escuelas públicas de las comunidades aledañas al Centro de las Artes Indígenas</t>
  </si>
  <si>
    <t>(Personas que asisten al Centro de las Artes Indígenas / Platicas impartidas a personas que visitan el Centro de las Artes Indígenas) *100</t>
  </si>
  <si>
    <t>Personas beneficiadas con la transmisión de la cultura Totonaca a través de las visitas al Centro de las Artes Indígenas</t>
  </si>
  <si>
    <t>(Personas beneficiadas con la transmisión de la cultura Totonaca / Número de platicas realizadas) *100</t>
  </si>
  <si>
    <t>Personas beneficiadas con la transmisión de la cultura Totonaca a través de visitas.</t>
  </si>
  <si>
    <t>(Número de personas  indígenas beneficiadas en Casas Comunitarias / Número de personas indígenas capacitadas en Casas Comunitarias )*100</t>
  </si>
  <si>
    <t>Proporción de personas capacitadas en Grupos Comunitarios.</t>
  </si>
  <si>
    <t>(Número de personas  indígenas capacitadas en Casas de Tradición / Número de personas indígenas programadas para capacitar en Casas de Tradición)*100</t>
  </si>
  <si>
    <t>Proporción de personas capacitadas en las Casas de Tradición.</t>
  </si>
  <si>
    <t>(Número de personas indígenas capacitadas en Casas de Tradición y Comunitarias / Número de personas indígenas programadas para capacitar en Casas de Tradición y Comunitarias ) *100</t>
  </si>
  <si>
    <t xml:space="preserve">Porcentaje de personas indígenas capacitadas en las Casas de Tradición y  Comunitarias. </t>
  </si>
  <si>
    <t>(Personas indígenas beneficiadas con los programas / Personas indígenas programadas para beneficiar con los programas)*100</t>
  </si>
  <si>
    <t>Porcentaje de personas indígenas beneficiadas con respecto a las programadas.</t>
  </si>
  <si>
    <t>(Personas indígenas beneficiadas directas e indirectas / Personas indígenas
en la región de impacto de los programas)*100</t>
  </si>
  <si>
    <t>Porcentaje de personas indígenas beneficiadas directas e indirectas.</t>
  </si>
  <si>
    <t>Área responsable: Centro de las Artes Indígenas</t>
  </si>
  <si>
    <t>Programa Presupuestario: Desarrollo Integral de Nuestros Indígenas</t>
  </si>
  <si>
    <t>No se tiene programación para el primer trimestre de 2017.</t>
  </si>
  <si>
    <t>*</t>
  </si>
  <si>
    <t>(Total de proyectos productivos industriales supervisados y evaluados / Total de proyectos productivos industriales implementados)*100</t>
  </si>
  <si>
    <t>A3/C2</t>
  </si>
  <si>
    <t>Proporción de proyectos industriales que se mantienen y expanden.</t>
  </si>
  <si>
    <t>(Total de beneficiarios que reciben sensibilización y capacitación sobre proyectos productivos industriales / Total de beneficiarios que recibieron proyectos productivos industriales) *100</t>
  </si>
  <si>
    <t>Proporción de beneficiarios sensibilizados y capacitados en proyectos industriales.</t>
  </si>
  <si>
    <t>(Total de proyectos productivos industriales implementados / Total de proyectos productivos industriales entregados) *100</t>
  </si>
  <si>
    <t xml:space="preserve">Proporción de proyectos industriales implementados. </t>
  </si>
  <si>
    <t>(Total de personas beneficiadas con proyectos productivos  industriales  / Total de personas atendidas con proyectos productivos) * 100</t>
  </si>
  <si>
    <t>Proporción de personas beneficiadas con proyectos productivos industriales.</t>
  </si>
  <si>
    <t>(Total de apoyos supervisados y evaluados / Total de apoyos entregados)*100</t>
  </si>
  <si>
    <t>Proporción de proyectos pecuarios y agroalimentarios que se mantienen y expanden.</t>
  </si>
  <si>
    <t>(Total de personas que reciben sensibilización y capacitación / Total de beneficiarios que recibieron apoyos pecuerios y agroalimentarios) *100</t>
  </si>
  <si>
    <t>Proporción de beneficiarios sensibilizados y capacitados en proyectos pecuarios y agroalimentarios.</t>
  </si>
  <si>
    <t>(Total de proyectos productivos pecuarios y agroalimentarios implementados / Total de productivos pecuarios y agroalimentarios entregados) *100</t>
  </si>
  <si>
    <t xml:space="preserve">Proporción de proyectos pecuarios y agroalimentarios implementados. </t>
  </si>
  <si>
    <t>(Total de personas beneficiadas con proyectos productivos agroalimentarios/ Total de personas atendidas con proyectos productivos) * 100</t>
  </si>
  <si>
    <t>Proporción de personas beneficiadas con proyectos productivos agroalimentarios.</t>
  </si>
  <si>
    <t>(Número de proyectos productivos entregados en el año actual /Número de proyectos productivos entregados en el año anterior)-1) * 100</t>
  </si>
  <si>
    <t>Variación en la entrega de proyectos productivos.</t>
  </si>
  <si>
    <t>(Número de personas beneficiadas / Total de la poblacion en condiciones de alta y muy alta marginación en el Estado) *100</t>
  </si>
  <si>
    <t>Proporción en la cobertura de la población atendida con proyectos productivos.</t>
  </si>
  <si>
    <t>Programa Presupuestario:   Por Nuestros Adolescentes En Situación De Vulnerabilidad</t>
  </si>
  <si>
    <t xml:space="preserve"> </t>
  </si>
  <si>
    <t xml:space="preserve">Total de mujeres mayores de 18 años apoyadas en el año/ Total de hombres mayores de  18 años apoyados en el año </t>
  </si>
  <si>
    <t>Razón entre mujeres y hombres mayores de 18 años apoyados.</t>
  </si>
  <si>
    <t>[(Total de servicios jurídicos y administrativos brindados a personas mayores de 18 años en adopción en el año  T / Total de servicios  jurídicos y administrativos brindados a personas mayores de 18 años  en adopción en el año  T -1)-1]*100</t>
  </si>
  <si>
    <t>Tasa de variación de servicios administrativos y jurídicos a mayores de 18 años  en adopción.</t>
  </si>
  <si>
    <t>[(Total de servicios asesorías y representaciones realizadas para personas mayores de 18 años  en el año  T / Total de servicios de asesorías y representaciones  realizadas para personas mayores de 18 años  el año  T -1)-1]*100</t>
  </si>
  <si>
    <t>Tasa de variación de asesorías y representaciones jurídicas para personas mayores de 18 años  brindadas</t>
  </si>
  <si>
    <t>[(Total de personas mayores de años en situación de riesgo y vulnerabilidad apoyados en el año T/Total de personas mayores de  18 años en situación de riesgo y vulnerabilidad apoyados en el año T -1)-1]*100</t>
  </si>
  <si>
    <t>Tasa de variación de personas  mayores de 18 años en situación de  vulnerabilidad de sus derechos humanos apoyados.</t>
  </si>
  <si>
    <t xml:space="preserve">Total de niñas  apoyadas en el año/ Total de niños años apoyados en el año </t>
  </si>
  <si>
    <t>A5/C1</t>
  </si>
  <si>
    <t>Razón entre niñas y niños mayores de 18 años apoyados.</t>
  </si>
  <si>
    <t>[(Total de servicios jurídicos y administrativos brindados a niñas, niños y adolescentes en adopción en el año  T/Total de servicios  jurídicos y administrativos brindados a niñas, niños y adolescentes en adopción en el año  T -1)-1]*100</t>
  </si>
  <si>
    <t>A4/C1</t>
  </si>
  <si>
    <t>Tasa de variación de servicios jurídicos brindados a niños, niñas y adolescentes en adopción.</t>
  </si>
  <si>
    <t>[(Total de servicios otorgados en centros de asistencia social a niñas, niños y adolescentes en el año  T / Total de servicios otorgados en centros de asistencia social a niñas, niños y adolescentes en el año  T -1)-1]*100</t>
  </si>
  <si>
    <t>Tasa de variación  de servicios otorgados a Centros de Asistencia Social a niñas, niños y adolescentes de DIF Estatal.</t>
  </si>
  <si>
    <t>[(Total de  servicios asesorías y representaciones  realizadas para niñas, niños y adolescentes  en el año  T / Total de asesorías y representaciones  realizada para niñas, niños y adolescentes en  el año  T -1)-1]*100</t>
  </si>
  <si>
    <t>Tasa de variación  de asesorías y representación de niñas, niños y adolescentes.</t>
  </si>
  <si>
    <t>[(Total de eventos realizados para niñas, niños y adolescentes   el año  T/Total de eventos realizados para  niñas, niños y adolescentes  en el año T -1)-1]*100</t>
  </si>
  <si>
    <t>Tasa de variación de eventos  para la prevención de problemáticas específicas de las niñas, niños y adolescentes.</t>
  </si>
  <si>
    <t>[(Total de niñas, niños y adolescentes  en situación de riesgo y vulnerabilidad apoyados en el año T/Total de niñas, niños y adolescentes en situación de riesgo y vulnerabilidad apoyados en el año T -1)-1]*100</t>
  </si>
  <si>
    <t>Tasa de variación de niñas, niños y adolescentes en situación de  vulnerabilidad de sus derechos apoyados.</t>
  </si>
  <si>
    <t>[(Número de apoyos a entregados a personas durante el año T / Total de apoyos a personas en el año T -1)-1]*100</t>
  </si>
  <si>
    <t>Tasa de variación de apoyos  jurídicos y sociales entregados a personas para restituir sus derechos.</t>
  </si>
  <si>
    <t>[(Total de personas en situación de riesgo y vulnerabilidad apoyados en el año T / Total de personas en situación de riesgo y vulnerabilidad apoyados en el año T -1)-1]*100</t>
  </si>
  <si>
    <t>Tasa de variación de personas  en situación de  vulnerabilidad de sus derechos humanos apoyados.</t>
  </si>
  <si>
    <t>Área responsable: Procuraduría Estatal de Protección de Niñas, Niños y Adolescentes.</t>
  </si>
  <si>
    <t>Programa Presupuestario:  Por el Derecho Superior de Nuestras Niñas y Niños</t>
  </si>
  <si>
    <t>(Número de acciones de apoyo realizadas para las terapias / Total de terapias efectuadas a pacientes con trastorno del espectro del autismo atendidos)</t>
  </si>
  <si>
    <t>A4/C5</t>
  </si>
  <si>
    <t>Promedio de acciones de apoyo para terapias.</t>
  </si>
  <si>
    <t>(Número de terapias otorgadas / Total de pacientes con trastorno del espectro del autismo atendidos)</t>
  </si>
  <si>
    <t>A3/C5</t>
  </si>
  <si>
    <t>Promedio de terapias de atención al autismo otorgadas.</t>
  </si>
  <si>
    <t>(Número de acciones realizadas para otorgar consulta a personas con trastornos del espectro del autismo / Número de  consultas otorgadas )</t>
  </si>
  <si>
    <t>A2/C5</t>
  </si>
  <si>
    <t>Promedio de acciones de apoyo para consultas de personas con trastorno del espectro del autismo</t>
  </si>
  <si>
    <t>(Número de consultas otorgadas  / Total de pacientes con trastorno del espectro del autismo atendidos este año)</t>
  </si>
  <si>
    <t>A1/C5</t>
  </si>
  <si>
    <t>Promedio de consultas de atención al autismo otorgadas.</t>
  </si>
  <si>
    <t>(Total de pacientes con trastorno del espectro autista atendidos en el año actual/Total de pacientes con trastorno del espectro autista atendidos el año anterior)-1)*100</t>
  </si>
  <si>
    <t>Componente 4</t>
  </si>
  <si>
    <t xml:space="preserve">Personas atendidas del trastorno del espectro del autismo </t>
  </si>
  <si>
    <t>(Número de apoyos funcionales entregados / Número de personas con discapacidad que solicitan un apoyo funcional) *100</t>
  </si>
  <si>
    <t>A2/C4</t>
  </si>
  <si>
    <t>Porcentaje de apoyos funcionales entregados.</t>
  </si>
  <si>
    <t>(Personas con discapacidad beneficiadas con un apoyo funcional en el año actual / Personas con discapacidad beneficiadas con un apoyo funcional en el año anterior ) - 1 * 100</t>
  </si>
  <si>
    <t>A1/C4</t>
  </si>
  <si>
    <t>Variación porcentual de personas beneficiadas con apoyos funcionales</t>
  </si>
  <si>
    <t>(Total de personas beneficiadas con apoyos funcionales / Total de personas con discapacidad en el estado de determinados en la población objetivo)*100</t>
  </si>
  <si>
    <t>Componente 3</t>
  </si>
  <si>
    <t>Porcentaje de  personas beneficiadas con apoyos funcionales.</t>
  </si>
  <si>
    <t>(Número de coordinaciones Interistitucionales aceptadas con apertura / Número de coordinaciones Interistitucionales gestionadas)*100</t>
  </si>
  <si>
    <t>Porcentaje de Coordinaciones Interistitucionales.</t>
  </si>
  <si>
    <t>(Número de expedientes integrados / Número de personas que ingresan)*100</t>
  </si>
  <si>
    <t>Porcentajes de expedientes sociales integrados.</t>
  </si>
  <si>
    <t>(Número de personas atendidas/ Número de personas que solicitan el servicio)*100</t>
  </si>
  <si>
    <t>Porcentaje de personas ingresadas al área  de inclusión social.</t>
  </si>
  <si>
    <t>(Número de personas atendidas / Número de personas que solicitan el servicio)*100</t>
  </si>
  <si>
    <t>Porcentaje de personas incluidas en una actividad social.</t>
  </si>
  <si>
    <t>(Número de personas con discapacidad y acopañante albergadas/Número de personas con discapacidad y acompañante que lo soliciten)*100</t>
  </si>
  <si>
    <t>Porcentaje de personas albergadas.</t>
  </si>
  <si>
    <t>Porcentaje de expedientes clínicos integrados.</t>
  </si>
  <si>
    <t>(Número de personas antendidas / Número de personas que solicitan el servicio)*100</t>
  </si>
  <si>
    <t>Porcentaje de personas que solicitan el servicio por primera vez.</t>
  </si>
  <si>
    <t>(Número de personas rehabilitadas funcionalmete dadas de alta / Número de personas atendidas)*100</t>
  </si>
  <si>
    <t>Porcentaje de personas rehabilitadas funcionalmente</t>
  </si>
  <si>
    <t>(Personas con discapacidad incorporadas a actividades sociales / Personas con discapacidad que solicitan los servicios del Sistema Estatal de Rehabilitación Integral)</t>
  </si>
  <si>
    <t>Población con discapacidad se incorporan a actividades sociales.</t>
  </si>
  <si>
    <t>[(Personas con discapacidad atendidas en el año t / Personas con discapacidad atendidas en el año t-1)-1]*100</t>
  </si>
  <si>
    <t>Variación porcentual de atención a personas con discapacidad.</t>
  </si>
  <si>
    <t>Área responsable: Centro de Rehabilitación e Inclusión Social</t>
  </si>
  <si>
    <t>Programa Presupuestario: Personas con Discapacidad: Por Una Inclusión Social Con Igualdad De Oportunidades</t>
  </si>
  <si>
    <t>(Número de padrones del programa de atención alimentaria a menores de 5 años en riesgo no escolarizados reportados por parte de los Sistemas DIF Municipales / Número de sistemas DIF Municipales que reciben el programa)*100</t>
  </si>
  <si>
    <t>A4/C3</t>
  </si>
  <si>
    <t>Porcetaje de padrones de menores de 5 años en riesgo no escolarizados recibidos de los DIF Municipales</t>
  </si>
  <si>
    <t xml:space="preserve">(Número de despensas  distribuidas a menores de 5 años en riesgo no escolarizados / Número de menores de 5 años en riesgo no escolarizados atendidos con despensas) </t>
  </si>
  <si>
    <t>A3/C3</t>
  </si>
  <si>
    <t>Promedio de despensas entregadas a menores de 5 años en riesgo no escolarizados.</t>
  </si>
  <si>
    <t>(Número de padrones del programa Asistencia Alimentaria a Sujetos Vulnerables entregados por parte de la Estrategia Estatal Integral de Asistencia Alimentaria / Número de sistemas DIF Municipales que reciben el programa) * 100</t>
  </si>
  <si>
    <t>A2/C3</t>
  </si>
  <si>
    <t>Porcentaje de padrones de sujetos vulnerables recibidos.</t>
  </si>
  <si>
    <t xml:space="preserve">(Número de despensas  distribuidas a sujetos vulnerables/ Número de sujetos vulnerables atendidos con despensas) </t>
  </si>
  <si>
    <t>A1/C3</t>
  </si>
  <si>
    <t xml:space="preserve"> Promedio de despensas entregadas a sujetos vulnerables.</t>
  </si>
  <si>
    <t>(Total de sujetos vulnerables y menores de 5 años en riesgo no escolarizados atendidos con despensas / Total de sujetos vulnerables y menores de 5 años enriesgo no escolarizados vulnerables en el Estado) * 100</t>
  </si>
  <si>
    <t>Porcentaje de sujetos vulnerables y menores de 5 años en riesgo no escolarizados atendidos con despensas</t>
  </si>
  <si>
    <t>(Número de padrones reportados por parte de los Sistemas DIF municipales / Número de Sistemas DIF Municipales que reciben el programa)*100</t>
  </si>
  <si>
    <t>Porcentaje de padrones de desayunos escolares calientes recibidos de los DIF Municipales</t>
  </si>
  <si>
    <t xml:space="preserve">(Número de raciones de desayuno caliente distribuidas a niños y adolescentes  escolares / Total de niños y adolescentes inscritos en el programa) </t>
  </si>
  <si>
    <t>Promedio de raciones de desayunos calientes distribuidas a niños y adolescentes escolares.</t>
  </si>
  <si>
    <t>(Total de niñas, niños y adolescentes atendidos con desayunos escolares calientes / Total de niñas y niños escolares vulnerables en el Estado) * 100</t>
  </si>
  <si>
    <t>Porcentaje de niñas, niños y adolescentes atendidos con desayunos escolares calientes</t>
  </si>
  <si>
    <t>Porcentaje de padrones de desayunos escolares frios recibidos de los DIF Municipales.</t>
  </si>
  <si>
    <t>(Número de raciones de desayuno frio distribuidas a niñas y niños escolares / Total de niñas y niños inscritos en el programa)</t>
  </si>
  <si>
    <t>Promedio de raciones de desayunos frios distribuidas a niñas y niños escolares.</t>
  </si>
  <si>
    <t>(Total de niñas y niños atendidos con desayunos escolares frios / Total de niñas y niños escolares vulnerables en el Estado) * 100</t>
  </si>
  <si>
    <t>Porcentaje de niñas y niños atendidos con desayunos escolares fríos</t>
  </si>
  <si>
    <t>(Número de apoyos distribuidos / Número de personas beneficiadas)</t>
  </si>
  <si>
    <t>Promedio de apoyos alimentarios distribuidos.</t>
  </si>
  <si>
    <t>(Número de personas beneficiadas / Número de personas vulnerables en el Estado) *100</t>
  </si>
  <si>
    <t>Proporción en la cobertura de beneficiarios de los programas alimentarios.</t>
  </si>
  <si>
    <t>Programa Presupuestario: Estrategia Estatal Integral de Asistencia Alimentaria</t>
  </si>
  <si>
    <t>95 Indicadores</t>
  </si>
  <si>
    <t>El área responsable de la información aún no ha enviado la información correspondiente a su programación anual ni su avance al Primer Trimestre.</t>
  </si>
  <si>
    <t>(Número de atenciones brindadas con  actividades y eventos especiales realizados para adultos mayores / Número de atenciones con  actividades y eventos estimadas a realizar para adultos mayores)*100</t>
  </si>
  <si>
    <t>Actividad (A2 / C3)</t>
  </si>
  <si>
    <t>Porcentaje de actividades y eventos especiales realizados</t>
  </si>
  <si>
    <t>(Número de servicios de capacitación para adultos mayores /Número de servicios de capacitación para adultos mayores estimadas a brindar)*100</t>
  </si>
  <si>
    <t>Actividad (A1 / C3)</t>
  </si>
  <si>
    <t>Porcentaje de servicios de capacitación y actividades para adultos mayores de 60 años</t>
  </si>
  <si>
    <t>(Número de servicios de capacitación, actividades y eventos para adultos mayores realizados /Número de servicios de capacitación, actividades y eventos para adultos mayores estimadas a brindar)*100</t>
  </si>
  <si>
    <t>Componente (C3)</t>
  </si>
  <si>
    <t>Porcentaje de capacitación y actividades entregadas a adultos mayores de 60 años.</t>
  </si>
  <si>
    <t>(Número de pagos realizados / Número de pagos programados)*100</t>
  </si>
  <si>
    <t>Actividad (A2 / C2)</t>
  </si>
  <si>
    <t>Porcentaje de etapas de pago realizadas.</t>
  </si>
  <si>
    <t>(Informes recibidos por parte de los municipios / Informes estimados por parte de los municipios)*100</t>
  </si>
  <si>
    <t>Actividad (A1 / C2)</t>
  </si>
  <si>
    <t>Porcentaje de informes del padrón de adultos mayores recibidos por parte de los municipios.</t>
  </si>
  <si>
    <t>(Total de tarjetas entregadas a beneficiarios / Total de adultos mayores inscritos en el padrón)*100</t>
  </si>
  <si>
    <t>Porcentaje de tarjetas entregadas a beneficiarios del Programa de Pensiones Alimenticias para Adultos Mayores de 70 años.</t>
  </si>
  <si>
    <t>(Adultos mayores de 60 años atendidos de manera subsecuente en el año actual / Número de expedientes de adultos mayores de 60 años vigentes)*100</t>
  </si>
  <si>
    <t>Actividad (A2 / C1)</t>
  </si>
  <si>
    <t>Proporción de adultos mayores de 60 años que reciben atención médico asistencial de manera subsecuente.</t>
  </si>
  <si>
    <t>(Adultos mayores de 60 años atendidos por primera vez en el año actual / Número de expedientes de adultos mayores de 60 años vigentes)*100</t>
  </si>
  <si>
    <t>Actividad (A1 / C1)</t>
  </si>
  <si>
    <t>Proporción de adultos mayores de 60 años que reciben atención médico asistencial por primera vez.</t>
  </si>
  <si>
    <t>(Número de servicios asistenciales en salud brindados a adultos mayores de 60 años / Número de servicios asistenciales en salud programados para adultos mayores de 60 años) *100</t>
  </si>
  <si>
    <t>Porcentaje de asistencia en salud a adultos mayores de 60 años.</t>
  </si>
  <si>
    <t>(Total de adultos mayores de 60 años atendidos / Total de adultos mayores de 60 años programados para atender)*100</t>
  </si>
  <si>
    <t>Porcentaje de atención de adultos mayores de 60 años.</t>
  </si>
  <si>
    <t>(Número de adultos mayores de 60 años beneficiados / Número de adultos mayores de 60 años en el Estado)*100</t>
  </si>
  <si>
    <t>Porcentaje de cobertura de adultos mayores beneficiados</t>
  </si>
  <si>
    <t>Área Responsable: Dirección de Asistencia e Integración Social</t>
  </si>
  <si>
    <t>Programa Presupuestario: Atención Integral de Nuestros Adultos Mayores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</si>
</sst>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* #,##0_-;_-* &quot; &quot;"/>
    <numFmt numFmtId="165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scheme val="minor"/>
    </font>
    <font>
      <sz val="11"/>
      <color rgb="FF974706"/>
      <name val="Calibri"/>
      <family val="2"/>
      <scheme val="minor"/>
    </font>
    <font>
      <b/>
      <sz val="9"/>
      <color indexed="8"/>
      <name val="Calibri"/>
      <family val="2"/>
    </font>
    <font>
      <sz val="10"/>
      <color theme="9" tint="-0.49998474074526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CD5B4"/>
        <bgColor rgb="FF000000"/>
      </patternFill>
    </fill>
  </fills>
  <borders count="7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theme="1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medium">
        <color auto="1"/>
      </top>
      <bottom/>
      <diagonal/>
    </border>
    <border>
      <left style="thin">
        <color indexed="55"/>
      </left>
      <right style="thin">
        <color indexed="55"/>
      </right>
      <top style="hair">
        <color indexed="55"/>
      </top>
      <bottom style="medium">
        <color theme="1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/>
      <bottom style="medium">
        <color auto="1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476">
    <xf numFmtId="0" fontId="0" fillId="0" borderId="0" xfId="0"/>
    <xf numFmtId="0" fontId="0" fillId="6" borderId="17" xfId="0" applyFill="1" applyBorder="1" applyAlignment="1">
      <alignment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6" borderId="23" xfId="0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7" fillId="7" borderId="2" xfId="0" applyFont="1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0" borderId="5" xfId="0" applyBorder="1"/>
    <xf numFmtId="0" fontId="0" fillId="0" borderId="32" xfId="0" applyBorder="1" applyAlignment="1">
      <alignment horizontal="center"/>
    </xf>
    <xf numFmtId="0" fontId="7" fillId="7" borderId="11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7" fillId="7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7" borderId="3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6" borderId="0" xfId="0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3" fontId="8" fillId="0" borderId="40" xfId="0" applyNumberFormat="1" applyFont="1" applyFill="1" applyBorder="1" applyAlignment="1">
      <alignment horizontal="center" vertical="center"/>
    </xf>
    <xf numFmtId="3" fontId="8" fillId="0" borderId="45" xfId="0" applyNumberFormat="1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 vertical="center" wrapText="1"/>
    </xf>
    <xf numFmtId="3" fontId="8" fillId="0" borderId="36" xfId="0" applyNumberFormat="1" applyFont="1" applyFill="1" applyBorder="1" applyAlignment="1">
      <alignment horizontal="center" vertical="center" wrapText="1"/>
    </xf>
    <xf numFmtId="3" fontId="8" fillId="0" borderId="37" xfId="0" applyNumberFormat="1" applyFont="1" applyFill="1" applyBorder="1" applyAlignment="1">
      <alignment horizontal="center" vertical="center" wrapText="1"/>
    </xf>
    <xf numFmtId="3" fontId="8" fillId="0" borderId="38" xfId="0" applyNumberFormat="1" applyFont="1" applyFill="1" applyBorder="1" applyAlignment="1">
      <alignment horizontal="center" vertical="center" wrapText="1"/>
    </xf>
    <xf numFmtId="3" fontId="8" fillId="0" borderId="40" xfId="0" applyNumberFormat="1" applyFont="1" applyFill="1" applyBorder="1" applyAlignment="1">
      <alignment horizontal="center" vertical="center" wrapText="1"/>
    </xf>
    <xf numFmtId="3" fontId="8" fillId="0" borderId="41" xfId="0" applyNumberFormat="1" applyFont="1" applyFill="1" applyBorder="1" applyAlignment="1">
      <alignment horizontal="center" vertical="center" wrapText="1"/>
    </xf>
    <xf numFmtId="3" fontId="8" fillId="0" borderId="41" xfId="0" applyNumberFormat="1" applyFont="1" applyFill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center" vertical="center"/>
    </xf>
    <xf numFmtId="3" fontId="9" fillId="0" borderId="36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1" fillId="8" borderId="46" xfId="0" applyNumberFormat="1" applyFont="1" applyFill="1" applyBorder="1" applyAlignment="1">
      <alignment horizontal="center" vertical="center"/>
    </xf>
    <xf numFmtId="2" fontId="0" fillId="3" borderId="7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2" fontId="0" fillId="7" borderId="25" xfId="0" applyNumberFormat="1" applyFill="1" applyBorder="1" applyAlignment="1">
      <alignment horizontal="center" vertical="center"/>
    </xf>
    <xf numFmtId="0" fontId="0" fillId="7" borderId="6" xfId="0" applyFill="1" applyBorder="1" applyAlignment="1">
      <alignment horizontal="right" vertical="center"/>
    </xf>
    <xf numFmtId="0" fontId="0" fillId="10" borderId="8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7" fillId="7" borderId="7" xfId="0" applyNumberFormat="1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 wrapText="1"/>
    </xf>
    <xf numFmtId="2" fontId="11" fillId="8" borderId="47" xfId="0" applyNumberFormat="1" applyFont="1" applyFill="1" applyBorder="1" applyAlignment="1">
      <alignment horizontal="center" vertical="center"/>
    </xf>
    <xf numFmtId="2" fontId="0" fillId="3" borderId="30" xfId="0" applyNumberForma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0" fillId="0" borderId="48" xfId="0" applyBorder="1" applyAlignment="1">
      <alignment horizontal="right" vertical="center"/>
    </xf>
    <xf numFmtId="2" fontId="0" fillId="9" borderId="32" xfId="0" applyNumberForma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7" fillId="7" borderId="31" xfId="0" applyNumberFormat="1" applyFont="1" applyFill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 wrapText="1"/>
    </xf>
    <xf numFmtId="2" fontId="0" fillId="3" borderId="0" xfId="0" applyNumberFormat="1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2" fontId="0" fillId="7" borderId="51" xfId="0" applyNumberFormat="1" applyFill="1" applyBorder="1" applyAlignment="1">
      <alignment horizontal="center" vertical="center"/>
    </xf>
    <xf numFmtId="0" fontId="0" fillId="7" borderId="52" xfId="0" applyFill="1" applyBorder="1" applyAlignment="1">
      <alignment horizontal="right" vertical="center"/>
    </xf>
    <xf numFmtId="0" fontId="0" fillId="10" borderId="53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7" fillId="7" borderId="0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 wrapText="1"/>
    </xf>
    <xf numFmtId="2" fontId="0" fillId="3" borderId="18" xfId="0" applyNumberFormat="1" applyFill="1" applyBorder="1" applyAlignment="1">
      <alignment horizontal="center" vertical="center"/>
    </xf>
    <xf numFmtId="2" fontId="11" fillId="8" borderId="55" xfId="0" applyNumberFormat="1" applyFont="1" applyFill="1" applyBorder="1" applyAlignment="1">
      <alignment horizontal="center" vertical="center"/>
    </xf>
    <xf numFmtId="2" fontId="0" fillId="3" borderId="50" xfId="0" applyNumberFormat="1" applyFill="1" applyBorder="1" applyAlignment="1">
      <alignment horizontal="center" vertical="center"/>
    </xf>
    <xf numFmtId="2" fontId="0" fillId="7" borderId="18" xfId="0" applyNumberFormat="1" applyFill="1" applyBorder="1" applyAlignment="1">
      <alignment horizontal="center" vertical="center"/>
    </xf>
    <xf numFmtId="0" fontId="0" fillId="7" borderId="4" xfId="0" applyFill="1" applyBorder="1" applyAlignment="1">
      <alignment horizontal="right" vertical="center"/>
    </xf>
    <xf numFmtId="2" fontId="0" fillId="11" borderId="5" xfId="0" applyNumberFormat="1" applyFill="1" applyBorder="1" applyAlignment="1">
      <alignment horizontal="center" vertical="center"/>
    </xf>
    <xf numFmtId="2" fontId="11" fillId="8" borderId="56" xfId="0" applyNumberFormat="1" applyFon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2" fontId="0" fillId="10" borderId="3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7" fillId="7" borderId="2" xfId="0" applyNumberFormat="1" applyFon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 wrapText="1"/>
    </xf>
    <xf numFmtId="2" fontId="0" fillId="11" borderId="8" xfId="0" applyNumberFormat="1" applyFill="1" applyBorder="1" applyAlignment="1">
      <alignment horizontal="center" vertical="center"/>
    </xf>
    <xf numFmtId="2" fontId="0" fillId="11" borderId="53" xfId="0" applyNumberFormat="1" applyFill="1" applyBorder="1" applyAlignment="1">
      <alignment horizontal="center" vertical="center"/>
    </xf>
    <xf numFmtId="2" fontId="11" fillId="2" borderId="27" xfId="0" applyNumberFormat="1" applyFont="1" applyFill="1" applyBorder="1" applyAlignment="1">
      <alignment vertical="center"/>
    </xf>
    <xf numFmtId="3" fontId="4" fillId="0" borderId="0" xfId="1" applyNumberFormat="1" applyFont="1" applyBorder="1" applyAlignment="1">
      <alignment horizontal="center" vertical="center"/>
    </xf>
    <xf numFmtId="2" fontId="11" fillId="2" borderId="10" xfId="0" applyNumberFormat="1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7" fillId="7" borderId="31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7" fillId="7" borderId="29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8" xfId="0" applyBorder="1"/>
    <xf numFmtId="0" fontId="0" fillId="0" borderId="5" xfId="0" applyBorder="1" applyAlignment="1">
      <alignment vertical="center"/>
    </xf>
    <xf numFmtId="2" fontId="11" fillId="2" borderId="46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" fontId="7" fillId="7" borderId="7" xfId="0" applyNumberFormat="1" applyFont="1" applyFill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7" fillId="7" borderId="24" xfId="0" applyNumberFormat="1" applyFont="1" applyFill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2" fontId="11" fillId="2" borderId="47" xfId="0" applyNumberFormat="1" applyFont="1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2" fontId="0" fillId="2" borderId="32" xfId="0" applyNumberFormat="1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3" fontId="13" fillId="12" borderId="29" xfId="0" applyNumberFormat="1" applyFont="1" applyFill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3" fontId="7" fillId="7" borderId="29" xfId="0" applyNumberFormat="1" applyFont="1" applyFill="1" applyBorder="1" applyAlignment="1">
      <alignment horizontal="center"/>
    </xf>
    <xf numFmtId="0" fontId="0" fillId="3" borderId="52" xfId="0" applyFill="1" applyBorder="1" applyAlignment="1">
      <alignment horizontal="center" vertical="center"/>
    </xf>
    <xf numFmtId="2" fontId="0" fillId="7" borderId="62" xfId="0" applyNumberFormat="1" applyFill="1" applyBorder="1" applyAlignment="1">
      <alignment horizontal="center" vertical="center"/>
    </xf>
    <xf numFmtId="0" fontId="0" fillId="7" borderId="63" xfId="0" applyFill="1" applyBorder="1" applyAlignment="1">
      <alignment horizontal="right" vertical="center"/>
    </xf>
    <xf numFmtId="2" fontId="0" fillId="2" borderId="64" xfId="0" applyNumberFormat="1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3" fontId="7" fillId="7" borderId="0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7" fillId="7" borderId="17" xfId="0" applyNumberFormat="1" applyFont="1" applyFill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2" fontId="11" fillId="2" borderId="55" xfId="0" applyNumberFormat="1" applyFont="1" applyFill="1" applyBorder="1" applyAlignment="1">
      <alignment horizontal="center" vertical="center"/>
    </xf>
    <xf numFmtId="2" fontId="0" fillId="3" borderId="66" xfId="0" applyNumberFormat="1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2" fontId="11" fillId="2" borderId="56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" fontId="7" fillId="7" borderId="11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2" fontId="11" fillId="2" borderId="62" xfId="0" applyNumberFormat="1" applyFont="1" applyFill="1" applyBorder="1" applyAlignment="1">
      <alignment vertical="center"/>
    </xf>
    <xf numFmtId="3" fontId="7" fillId="7" borderId="17" xfId="0" applyNumberFormat="1" applyFont="1" applyFill="1" applyBorder="1" applyAlignment="1">
      <alignment horizontal="center" vertical="center"/>
    </xf>
    <xf numFmtId="2" fontId="11" fillId="2" borderId="12" xfId="0" applyNumberFormat="1" applyFont="1" applyFill="1" applyBorder="1" applyAlignment="1">
      <alignment vertical="center"/>
    </xf>
    <xf numFmtId="3" fontId="13" fillId="12" borderId="11" xfId="0" applyNumberFormat="1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 vertical="center" wrapText="1"/>
    </xf>
    <xf numFmtId="164" fontId="9" fillId="0" borderId="39" xfId="0" applyNumberFormat="1" applyFont="1" applyFill="1" applyBorder="1" applyAlignment="1">
      <alignment horizontal="center" vertical="center" wrapText="1"/>
    </xf>
    <xf numFmtId="3" fontId="7" fillId="7" borderId="24" xfId="0" applyNumberFormat="1" applyFont="1" applyFill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8" fillId="0" borderId="23" xfId="3" applyNumberFormat="1" applyFont="1" applyFill="1" applyBorder="1" applyAlignment="1">
      <alignment horizontal="right" vertical="center"/>
    </xf>
    <xf numFmtId="3" fontId="7" fillId="7" borderId="29" xfId="0" applyNumberFormat="1" applyFont="1" applyFill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3" fontId="8" fillId="0" borderId="28" xfId="3" applyNumberFormat="1" applyFont="1" applyFill="1" applyBorder="1" applyAlignment="1">
      <alignment horizontal="right" vertical="center"/>
    </xf>
    <xf numFmtId="3" fontId="4" fillId="0" borderId="18" xfId="0" applyNumberFormat="1" applyFont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right" vertical="center"/>
    </xf>
    <xf numFmtId="3" fontId="7" fillId="7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20" xfId="0" applyNumberFormat="1" applyFont="1" applyFill="1" applyBorder="1" applyAlignment="1">
      <alignment horizontal="right" vertical="center"/>
    </xf>
    <xf numFmtId="3" fontId="8" fillId="0" borderId="28" xfId="0" applyNumberFormat="1" applyFont="1" applyFill="1" applyBorder="1" applyAlignment="1">
      <alignment horizontal="center" vertical="center" wrapText="1"/>
    </xf>
    <xf numFmtId="0" fontId="0" fillId="6" borderId="30" xfId="0" applyFill="1" applyBorder="1" applyAlignment="1">
      <alignment horizontal="center" vertical="center"/>
    </xf>
    <xf numFmtId="0" fontId="0" fillId="6" borderId="68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/>
    </xf>
    <xf numFmtId="3" fontId="7" fillId="7" borderId="69" xfId="0" applyNumberFormat="1" applyFont="1" applyFill="1" applyBorder="1" applyAlignment="1">
      <alignment horizontal="center" vertical="center"/>
    </xf>
    <xf numFmtId="3" fontId="4" fillId="0" borderId="51" xfId="0" applyNumberFormat="1" applyFont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3" fillId="0" borderId="20" xfId="0" applyNumberFormat="1" applyFont="1" applyBorder="1" applyAlignment="1">
      <alignment horizontal="center" vertical="center" wrapText="1"/>
    </xf>
    <xf numFmtId="3" fontId="0" fillId="6" borderId="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3" fontId="0" fillId="0" borderId="7" xfId="0" applyNumberForma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53" xfId="0" applyBorder="1"/>
    <xf numFmtId="3" fontId="7" fillId="7" borderId="50" xfId="0" applyNumberFormat="1" applyFont="1" applyFill="1" applyBorder="1" applyAlignment="1">
      <alignment horizontal="center" vertical="center"/>
    </xf>
    <xf numFmtId="3" fontId="0" fillId="0" borderId="50" xfId="0" applyNumberFormat="1" applyBorder="1" applyAlignment="1">
      <alignment horizontal="center"/>
    </xf>
    <xf numFmtId="3" fontId="4" fillId="0" borderId="50" xfId="0" applyNumberFormat="1" applyFont="1" applyBorder="1" applyAlignment="1">
      <alignment horizontal="center"/>
    </xf>
    <xf numFmtId="3" fontId="4" fillId="0" borderId="50" xfId="0" applyNumberFormat="1" applyFont="1" applyBorder="1" applyAlignment="1">
      <alignment horizontal="center" vertical="center"/>
    </xf>
    <xf numFmtId="0" fontId="0" fillId="0" borderId="32" xfId="0" applyBorder="1"/>
    <xf numFmtId="3" fontId="0" fillId="0" borderId="31" xfId="0" applyNumberForma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0" fontId="0" fillId="0" borderId="3" xfId="0" applyBorder="1"/>
    <xf numFmtId="3" fontId="0" fillId="0" borderId="2" xfId="0" applyNumberForma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7" fillId="3" borderId="8" xfId="0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3" fontId="7" fillId="3" borderId="0" xfId="0" applyNumberFormat="1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3" fontId="7" fillId="3" borderId="50" xfId="0" applyNumberFormat="1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3" fontId="15" fillId="3" borderId="53" xfId="0" applyNumberFormat="1" applyFont="1" applyFill="1" applyBorder="1" applyAlignment="1">
      <alignment horizontal="center" vertical="center" wrapText="1"/>
    </xf>
    <xf numFmtId="3" fontId="15" fillId="7" borderId="50" xfId="0" applyNumberFormat="1" applyFont="1" applyFill="1" applyBorder="1" applyAlignment="1">
      <alignment horizontal="center" vertical="center" wrapText="1"/>
    </xf>
    <xf numFmtId="3" fontId="15" fillId="3" borderId="50" xfId="0" applyNumberFormat="1" applyFont="1" applyFill="1" applyBorder="1" applyAlignment="1">
      <alignment horizontal="center" vertical="center" wrapText="1"/>
    </xf>
    <xf numFmtId="3" fontId="15" fillId="7" borderId="69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51" xfId="0" applyNumberFormat="1" applyBorder="1" applyAlignment="1">
      <alignment horizontal="center" vertical="center"/>
    </xf>
    <xf numFmtId="3" fontId="0" fillId="6" borderId="0" xfId="0" applyNumberFormat="1" applyFill="1" applyBorder="1" applyAlignment="1">
      <alignment horizontal="right" vertical="center" wrapText="1"/>
    </xf>
    <xf numFmtId="0" fontId="4" fillId="0" borderId="0" xfId="0" applyFont="1"/>
    <xf numFmtId="2" fontId="0" fillId="3" borderId="8" xfId="0" applyNumberFormat="1" applyFill="1" applyBorder="1" applyAlignment="1">
      <alignment horizontal="center" vertical="center"/>
    </xf>
    <xf numFmtId="3" fontId="3" fillId="3" borderId="23" xfId="0" applyNumberFormat="1" applyFont="1" applyFill="1" applyBorder="1" applyAlignment="1">
      <alignment horizontal="center" vertical="center" wrapText="1"/>
    </xf>
    <xf numFmtId="2" fontId="11" fillId="8" borderId="5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2" fontId="0" fillId="3" borderId="32" xfId="0" applyNumberFormat="1" applyFill="1" applyBorder="1" applyAlignment="1">
      <alignment horizontal="center" vertical="center"/>
    </xf>
    <xf numFmtId="3" fontId="3" fillId="3" borderId="27" xfId="0" applyNumberFormat="1" applyFont="1" applyFill="1" applyBorder="1" applyAlignment="1">
      <alignment horizontal="center" vertical="center" wrapText="1"/>
    </xf>
    <xf numFmtId="2" fontId="0" fillId="3" borderId="53" xfId="0" applyNumberFormat="1" applyFill="1" applyBorder="1" applyAlignment="1">
      <alignment horizontal="center" vertical="center"/>
    </xf>
    <xf numFmtId="3" fontId="3" fillId="3" borderId="28" xfId="0" applyNumberFormat="1" applyFont="1" applyFill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center" vertical="center"/>
    </xf>
    <xf numFmtId="3" fontId="3" fillId="3" borderId="14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3" fillId="3" borderId="20" xfId="0" applyNumberFormat="1" applyFont="1" applyFill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/>
    </xf>
    <xf numFmtId="0" fontId="7" fillId="7" borderId="69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9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" fontId="11" fillId="3" borderId="20" xfId="0" applyNumberFormat="1" applyFont="1" applyFill="1" applyBorder="1" applyAlignment="1">
      <alignment horizontal="center" vertical="center"/>
    </xf>
    <xf numFmtId="2" fontId="11" fillId="3" borderId="22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2" fontId="11" fillId="3" borderId="10" xfId="0" applyNumberFormat="1" applyFont="1" applyFill="1" applyBorder="1" applyAlignment="1">
      <alignment horizontal="center" vertical="center"/>
    </xf>
    <xf numFmtId="2" fontId="11" fillId="3" borderId="27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11" fillId="2" borderId="10" xfId="0" applyNumberFormat="1" applyFont="1" applyFill="1" applyBorder="1" applyAlignment="1">
      <alignment horizontal="center" vertical="center"/>
    </xf>
    <xf numFmtId="2" fontId="11" fillId="2" borderId="22" xfId="0" applyNumberFormat="1" applyFont="1" applyFill="1" applyBorder="1" applyAlignment="1">
      <alignment horizontal="center" vertical="center"/>
    </xf>
    <xf numFmtId="2" fontId="11" fillId="2" borderId="56" xfId="0" applyNumberFormat="1" applyFont="1" applyFill="1" applyBorder="1" applyAlignment="1">
      <alignment horizontal="center" vertical="center"/>
    </xf>
    <xf numFmtId="2" fontId="11" fillId="2" borderId="5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/>
    </xf>
    <xf numFmtId="2" fontId="11" fillId="2" borderId="3" xfId="0" applyNumberFormat="1" applyFont="1" applyFill="1" applyBorder="1" applyAlignment="1">
      <alignment horizontal="center" vertical="center"/>
    </xf>
    <xf numFmtId="2" fontId="11" fillId="2" borderId="52" xfId="0" applyNumberFormat="1" applyFont="1" applyFill="1" applyBorder="1" applyAlignment="1">
      <alignment horizontal="center" vertical="center"/>
    </xf>
    <xf numFmtId="2" fontId="11" fillId="2" borderId="53" xfId="0" applyNumberFormat="1" applyFont="1" applyFill="1" applyBorder="1" applyAlignment="1">
      <alignment horizontal="center" vertical="center"/>
    </xf>
    <xf numFmtId="2" fontId="11" fillId="2" borderId="49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58" xfId="0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2" fontId="3" fillId="0" borderId="16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14" fillId="0" borderId="20" xfId="0" applyNumberFormat="1" applyFont="1" applyFill="1" applyBorder="1" applyAlignment="1">
      <alignment horizontal="center" vertical="center" wrapText="1"/>
    </xf>
    <xf numFmtId="1" fontId="14" fillId="0" borderId="27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" fontId="14" fillId="0" borderId="16" xfId="0" applyNumberFormat="1" applyFont="1" applyFill="1" applyBorder="1" applyAlignment="1">
      <alignment horizontal="center" vertical="center" wrapText="1"/>
    </xf>
    <xf numFmtId="1" fontId="14" fillId="0" borderId="22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1" fontId="9" fillId="0" borderId="27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 vertical="center"/>
    </xf>
    <xf numFmtId="3" fontId="9" fillId="0" borderId="37" xfId="0" applyNumberFormat="1" applyFont="1" applyFill="1" applyBorder="1" applyAlignment="1">
      <alignment horizontal="center" vertical="center"/>
    </xf>
    <xf numFmtId="3" fontId="9" fillId="0" borderId="72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6" borderId="69" xfId="0" applyFill="1" applyBorder="1" applyAlignment="1">
      <alignment horizontal="center" vertical="center" wrapText="1"/>
    </xf>
    <xf numFmtId="0" fontId="0" fillId="6" borderId="50" xfId="0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6" fillId="4" borderId="61" xfId="0" applyFont="1" applyFill="1" applyBorder="1" applyAlignment="1">
      <alignment horizontal="center"/>
    </xf>
    <xf numFmtId="0" fontId="6" fillId="4" borderId="60" xfId="0" applyFont="1" applyFill="1" applyBorder="1" applyAlignment="1">
      <alignment horizontal="center"/>
    </xf>
    <xf numFmtId="0" fontId="6" fillId="4" borderId="59" xfId="0" applyFont="1" applyFill="1" applyBorder="1" applyAlignment="1">
      <alignment horizontal="center"/>
    </xf>
    <xf numFmtId="0" fontId="0" fillId="5" borderId="61" xfId="0" applyFill="1" applyBorder="1" applyAlignment="1">
      <alignment horizontal="center"/>
    </xf>
    <xf numFmtId="0" fontId="0" fillId="5" borderId="60" xfId="0" applyFill="1" applyBorder="1" applyAlignment="1">
      <alignment horizontal="center"/>
    </xf>
    <xf numFmtId="0" fontId="0" fillId="5" borderId="59" xfId="0" applyFill="1" applyBorder="1" applyAlignment="1">
      <alignment horizontal="center"/>
    </xf>
    <xf numFmtId="2" fontId="3" fillId="0" borderId="23" xfId="0" applyNumberFormat="1" applyFont="1" applyBorder="1" applyAlignment="1">
      <alignment horizontal="center" vertical="center"/>
    </xf>
    <xf numFmtId="2" fontId="9" fillId="0" borderId="71" xfId="0" applyNumberFormat="1" applyFont="1" applyFill="1" applyBorder="1" applyAlignment="1">
      <alignment horizontal="center" vertical="center"/>
    </xf>
    <xf numFmtId="2" fontId="9" fillId="0" borderId="70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2" fontId="9" fillId="0" borderId="28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1" fontId="9" fillId="0" borderId="28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2" fontId="9" fillId="0" borderId="28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2" fontId="11" fillId="2" borderId="12" xfId="0" applyNumberFormat="1" applyFont="1" applyFill="1" applyBorder="1" applyAlignment="1">
      <alignment horizontal="center" vertical="center"/>
    </xf>
    <xf numFmtId="2" fontId="11" fillId="2" borderId="25" xfId="0" applyNumberFormat="1" applyFont="1" applyFill="1" applyBorder="1" applyAlignment="1">
      <alignment horizontal="center" vertical="center"/>
    </xf>
    <xf numFmtId="0" fontId="1" fillId="0" borderId="6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2" fontId="11" fillId="2" borderId="63" xfId="0" applyNumberFormat="1" applyFont="1" applyFill="1" applyBorder="1" applyAlignment="1">
      <alignment horizontal="center" vertical="center"/>
    </xf>
    <xf numFmtId="2" fontId="11" fillId="2" borderId="64" xfId="0" applyNumberFormat="1" applyFont="1" applyFill="1" applyBorder="1" applyAlignment="1">
      <alignment horizontal="center" vertical="center"/>
    </xf>
    <xf numFmtId="2" fontId="11" fillId="2" borderId="67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2" fontId="11" fillId="2" borderId="30" xfId="0" applyNumberFormat="1" applyFont="1" applyFill="1" applyBorder="1" applyAlignment="1">
      <alignment horizontal="center" vertical="center"/>
    </xf>
    <xf numFmtId="2" fontId="11" fillId="2" borderId="62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65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2" fontId="11" fillId="2" borderId="54" xfId="0" applyNumberFormat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10" fontId="3" fillId="0" borderId="20" xfId="0" applyNumberFormat="1" applyFont="1" applyBorder="1" applyAlignment="1">
      <alignment horizontal="center" vertical="center"/>
    </xf>
    <xf numFmtId="2" fontId="11" fillId="9" borderId="20" xfId="0" applyNumberFormat="1" applyFont="1" applyFill="1" applyBorder="1" applyAlignment="1">
      <alignment horizontal="center" vertical="center"/>
    </xf>
    <xf numFmtId="2" fontId="11" fillId="9" borderId="22" xfId="0" applyNumberFormat="1" applyFont="1" applyFill="1" applyBorder="1" applyAlignment="1">
      <alignment horizontal="center" vertical="center"/>
    </xf>
    <xf numFmtId="9" fontId="3" fillId="0" borderId="20" xfId="0" applyNumberFormat="1" applyFont="1" applyBorder="1" applyAlignment="1">
      <alignment horizontal="center" vertical="center"/>
    </xf>
    <xf numFmtId="2" fontId="11" fillId="9" borderId="27" xfId="0" applyNumberFormat="1" applyFont="1" applyFill="1" applyBorder="1" applyAlignment="1">
      <alignment horizontal="center" vertical="center"/>
    </xf>
    <xf numFmtId="9" fontId="3" fillId="0" borderId="20" xfId="2" applyFont="1" applyBorder="1" applyAlignment="1">
      <alignment horizontal="center" vertical="center"/>
    </xf>
    <xf numFmtId="9" fontId="3" fillId="0" borderId="27" xfId="2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2" fontId="11" fillId="10" borderId="10" xfId="0" applyNumberFormat="1" applyFont="1" applyFill="1" applyBorder="1" applyAlignment="1">
      <alignment horizontal="center" vertical="center"/>
    </xf>
    <xf numFmtId="2" fontId="11" fillId="10" borderId="27" xfId="0" applyNumberFormat="1" applyFont="1" applyFill="1" applyBorder="1" applyAlignment="1">
      <alignment horizontal="center" vertical="center"/>
    </xf>
    <xf numFmtId="9" fontId="3" fillId="0" borderId="10" xfId="2" applyFont="1" applyBorder="1" applyAlignment="1">
      <alignment horizontal="center" vertical="center"/>
    </xf>
    <xf numFmtId="9" fontId="3" fillId="0" borderId="22" xfId="2" applyFont="1" applyBorder="1" applyAlignment="1">
      <alignment horizontal="center" vertical="center"/>
    </xf>
    <xf numFmtId="0" fontId="0" fillId="6" borderId="19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opLeftCell="A18" zoomScale="85" zoomScaleNormal="85" workbookViewId="0">
      <selection activeCell="B35" sqref="B35"/>
    </sheetView>
  </sheetViews>
  <sheetFormatPr baseColWidth="10" defaultColWidth="9.140625" defaultRowHeight="15" x14ac:dyDescent="0.25"/>
  <cols>
    <col min="1" max="1" width="4.140625" bestFit="1" customWidth="1"/>
    <col min="2" max="2" width="49.140625" bestFit="1" customWidth="1"/>
    <col min="3" max="3" width="11.28515625" customWidth="1"/>
    <col min="4" max="4" width="10.5703125" bestFit="1" customWidth="1"/>
    <col min="5" max="5" width="54.28515625" customWidth="1"/>
    <col min="6" max="6" width="2.42578125" bestFit="1" customWidth="1"/>
    <col min="7" max="7" width="12.28515625" style="40" customWidth="1"/>
    <col min="8" max="8" width="7.140625" bestFit="1" customWidth="1"/>
    <col min="9" max="9" width="2.42578125" bestFit="1" customWidth="1"/>
    <col min="10" max="10" width="2.140625" bestFit="1" customWidth="1"/>
    <col min="11" max="11" width="2.28515625" bestFit="1" customWidth="1"/>
    <col min="13" max="13" width="2.28515625" bestFit="1" customWidth="1"/>
    <col min="15" max="15" width="2.28515625" bestFit="1" customWidth="1"/>
    <col min="17" max="17" width="2.28515625" bestFit="1" customWidth="1"/>
  </cols>
  <sheetData>
    <row r="1" spans="1:17" ht="21" x14ac:dyDescent="0.35">
      <c r="A1" s="244" t="s">
        <v>26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6"/>
    </row>
    <row r="2" spans="1:17" x14ac:dyDescent="0.25">
      <c r="A2" s="247" t="s">
        <v>27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9"/>
    </row>
    <row r="3" spans="1:17" ht="15.75" x14ac:dyDescent="0.25">
      <c r="A3" s="250" t="s">
        <v>45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2"/>
    </row>
    <row r="4" spans="1:17" ht="15.75" thickBot="1" x14ac:dyDescent="0.3">
      <c r="A4" s="253" t="s">
        <v>28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5"/>
    </row>
    <row r="5" spans="1:17" ht="15" customHeight="1" x14ac:dyDescent="0.25">
      <c r="A5" s="256" t="s">
        <v>29</v>
      </c>
      <c r="B5" s="258" t="s">
        <v>30</v>
      </c>
      <c r="C5" s="258" t="s">
        <v>31</v>
      </c>
      <c r="D5" s="260" t="s">
        <v>1</v>
      </c>
      <c r="E5" s="256" t="s">
        <v>32</v>
      </c>
      <c r="F5" s="260" t="s">
        <v>33</v>
      </c>
      <c r="G5" s="262"/>
      <c r="H5" s="263"/>
      <c r="I5" s="260" t="s">
        <v>34</v>
      </c>
      <c r="J5" s="262"/>
      <c r="K5" s="262"/>
      <c r="L5" s="262"/>
      <c r="M5" s="262"/>
      <c r="N5" s="262"/>
      <c r="O5" s="262"/>
      <c r="P5" s="262"/>
      <c r="Q5" s="266"/>
    </row>
    <row r="6" spans="1:17" ht="45" customHeight="1" thickBot="1" x14ac:dyDescent="0.3">
      <c r="A6" s="257"/>
      <c r="B6" s="259"/>
      <c r="C6" s="259"/>
      <c r="D6" s="261"/>
      <c r="E6" s="257"/>
      <c r="F6" s="261"/>
      <c r="G6" s="264"/>
      <c r="H6" s="265"/>
      <c r="I6" s="1"/>
      <c r="J6" s="21" t="s">
        <v>35</v>
      </c>
      <c r="K6" s="21" t="s">
        <v>36</v>
      </c>
      <c r="L6" s="21" t="s">
        <v>35</v>
      </c>
      <c r="M6" s="21" t="s">
        <v>36</v>
      </c>
      <c r="N6" s="21" t="s">
        <v>35</v>
      </c>
      <c r="O6" s="21" t="s">
        <v>36</v>
      </c>
      <c r="P6" s="21" t="s">
        <v>35</v>
      </c>
      <c r="Q6" s="2" t="s">
        <v>36</v>
      </c>
    </row>
    <row r="7" spans="1:17" ht="24.75" customHeight="1" x14ac:dyDescent="0.25">
      <c r="A7" s="269">
        <v>1</v>
      </c>
      <c r="B7" s="271" t="s">
        <v>7</v>
      </c>
      <c r="C7" s="273" t="s">
        <v>0</v>
      </c>
      <c r="D7" s="275" t="s">
        <v>2</v>
      </c>
      <c r="E7" s="277" t="s">
        <v>8</v>
      </c>
      <c r="F7" s="3" t="s">
        <v>37</v>
      </c>
      <c r="G7" s="31">
        <v>32160</v>
      </c>
      <c r="H7" s="267">
        <v>0.69</v>
      </c>
      <c r="I7" s="3" t="s">
        <v>37</v>
      </c>
      <c r="J7" s="12">
        <v>0</v>
      </c>
      <c r="K7" s="25"/>
      <c r="L7" s="12">
        <v>0</v>
      </c>
      <c r="M7" s="23"/>
      <c r="N7" s="12">
        <v>0</v>
      </c>
      <c r="O7" s="23"/>
      <c r="P7" s="7">
        <v>32160</v>
      </c>
      <c r="Q7" s="4"/>
    </row>
    <row r="8" spans="1:17" ht="24.75" customHeight="1" thickBot="1" x14ac:dyDescent="0.3">
      <c r="A8" s="270"/>
      <c r="B8" s="272"/>
      <c r="C8" s="274"/>
      <c r="D8" s="276"/>
      <c r="E8" s="278"/>
      <c r="F8" s="5" t="s">
        <v>38</v>
      </c>
      <c r="G8" s="32">
        <v>4634200</v>
      </c>
      <c r="H8" s="268"/>
      <c r="I8" s="5" t="s">
        <v>38</v>
      </c>
      <c r="J8" s="15">
        <v>0</v>
      </c>
      <c r="K8" s="26"/>
      <c r="L8" s="15">
        <v>0</v>
      </c>
      <c r="M8" s="24"/>
      <c r="N8" s="13">
        <v>0</v>
      </c>
      <c r="O8" s="24"/>
      <c r="P8" s="14">
        <v>4634200</v>
      </c>
      <c r="Q8" s="6"/>
    </row>
    <row r="9" spans="1:17" ht="19.5" customHeight="1" x14ac:dyDescent="0.25">
      <c r="A9" s="269">
        <v>2</v>
      </c>
      <c r="B9" s="271" t="s">
        <v>9</v>
      </c>
      <c r="C9" s="273" t="s">
        <v>3</v>
      </c>
      <c r="D9" s="275" t="s">
        <v>2</v>
      </c>
      <c r="E9" s="277" t="s">
        <v>10</v>
      </c>
      <c r="F9" s="3" t="s">
        <v>37</v>
      </c>
      <c r="G9" s="33">
        <v>6432</v>
      </c>
      <c r="H9" s="267">
        <v>245.24</v>
      </c>
      <c r="I9" s="3" t="s">
        <v>37</v>
      </c>
      <c r="J9" s="12">
        <v>0</v>
      </c>
      <c r="K9" s="25"/>
      <c r="L9" s="12">
        <v>0</v>
      </c>
      <c r="M9" s="23"/>
      <c r="N9" s="12">
        <v>0</v>
      </c>
      <c r="O9" s="23"/>
      <c r="P9" s="7">
        <v>6432</v>
      </c>
      <c r="Q9" s="4"/>
    </row>
    <row r="10" spans="1:17" ht="19.5" customHeight="1" thickBot="1" x14ac:dyDescent="0.3">
      <c r="A10" s="270"/>
      <c r="B10" s="272"/>
      <c r="C10" s="274"/>
      <c r="D10" s="276"/>
      <c r="E10" s="278"/>
      <c r="F10" s="5" t="s">
        <v>38</v>
      </c>
      <c r="G10" s="34">
        <v>1863</v>
      </c>
      <c r="H10" s="268"/>
      <c r="I10" s="5" t="s">
        <v>38</v>
      </c>
      <c r="J10" s="13">
        <v>0</v>
      </c>
      <c r="K10" s="27"/>
      <c r="L10" s="13">
        <v>0</v>
      </c>
      <c r="M10" s="24"/>
      <c r="N10" s="13">
        <v>0</v>
      </c>
      <c r="O10" s="24"/>
      <c r="P10" s="16">
        <v>1863</v>
      </c>
      <c r="Q10" s="6"/>
    </row>
    <row r="11" spans="1:17" ht="35.25" customHeight="1" x14ac:dyDescent="0.25">
      <c r="A11" s="269">
        <v>3</v>
      </c>
      <c r="B11" s="271" t="s">
        <v>11</v>
      </c>
      <c r="C11" s="273" t="s">
        <v>39</v>
      </c>
      <c r="D11" s="275" t="s">
        <v>5</v>
      </c>
      <c r="E11" s="288" t="s">
        <v>12</v>
      </c>
      <c r="F11" s="3" t="s">
        <v>37</v>
      </c>
      <c r="G11" s="33">
        <v>2227</v>
      </c>
      <c r="H11" s="267">
        <v>34.619999999999997</v>
      </c>
      <c r="I11" s="3" t="s">
        <v>37</v>
      </c>
      <c r="J11" s="15">
        <v>0</v>
      </c>
      <c r="K11" s="26"/>
      <c r="L11" s="15">
        <v>0</v>
      </c>
      <c r="M11" s="23"/>
      <c r="N11" s="12">
        <v>445</v>
      </c>
      <c r="O11" s="23"/>
      <c r="P11" s="7">
        <v>1782</v>
      </c>
      <c r="Q11" s="4"/>
    </row>
    <row r="12" spans="1:17" ht="35.25" customHeight="1" x14ac:dyDescent="0.25">
      <c r="A12" s="280"/>
      <c r="B12" s="282"/>
      <c r="C12" s="283"/>
      <c r="D12" s="284"/>
      <c r="E12" s="286"/>
      <c r="F12" s="8" t="s">
        <v>38</v>
      </c>
      <c r="G12" s="35">
        <v>6432</v>
      </c>
      <c r="H12" s="279"/>
      <c r="I12" s="9" t="s">
        <v>38</v>
      </c>
      <c r="J12" s="15">
        <v>0</v>
      </c>
      <c r="K12" s="26"/>
      <c r="L12" s="15">
        <v>0</v>
      </c>
      <c r="M12" s="20"/>
      <c r="N12" s="15">
        <v>1286</v>
      </c>
      <c r="O12" s="20"/>
      <c r="P12" s="16">
        <v>6482</v>
      </c>
      <c r="Q12" s="10"/>
    </row>
    <row r="13" spans="1:17" ht="25.5" customHeight="1" x14ac:dyDescent="0.25">
      <c r="A13" s="280">
        <v>4</v>
      </c>
      <c r="B13" s="281" t="s">
        <v>13</v>
      </c>
      <c r="C13" s="283" t="s">
        <v>40</v>
      </c>
      <c r="D13" s="284" t="s">
        <v>6</v>
      </c>
      <c r="E13" s="285" t="s">
        <v>14</v>
      </c>
      <c r="F13" s="8" t="s">
        <v>37</v>
      </c>
      <c r="G13" s="32">
        <v>220</v>
      </c>
      <c r="H13" s="287">
        <v>9.8699999999999992</v>
      </c>
      <c r="I13" s="8" t="s">
        <v>37</v>
      </c>
      <c r="J13" s="17">
        <v>0</v>
      </c>
      <c r="K13" s="28"/>
      <c r="L13" s="17">
        <v>0</v>
      </c>
      <c r="M13" s="18"/>
      <c r="N13" s="17">
        <v>44</v>
      </c>
      <c r="O13" s="18"/>
      <c r="P13" s="19">
        <v>176</v>
      </c>
      <c r="Q13" s="11"/>
    </row>
    <row r="14" spans="1:17" ht="21" customHeight="1" x14ac:dyDescent="0.25">
      <c r="A14" s="280"/>
      <c r="B14" s="282"/>
      <c r="C14" s="283"/>
      <c r="D14" s="284"/>
      <c r="E14" s="286"/>
      <c r="F14" s="8" t="s">
        <v>38</v>
      </c>
      <c r="G14" s="35">
        <v>2227</v>
      </c>
      <c r="H14" s="279"/>
      <c r="I14" s="9" t="s">
        <v>38</v>
      </c>
      <c r="J14" s="15">
        <v>0</v>
      </c>
      <c r="K14" s="26"/>
      <c r="L14" s="15">
        <v>0</v>
      </c>
      <c r="M14" s="20"/>
      <c r="N14" s="15">
        <v>445</v>
      </c>
      <c r="O14" s="20"/>
      <c r="P14" s="16">
        <v>1782</v>
      </c>
      <c r="Q14" s="10"/>
    </row>
    <row r="15" spans="1:17" ht="27.75" customHeight="1" x14ac:dyDescent="0.25">
      <c r="A15" s="280">
        <v>5</v>
      </c>
      <c r="B15" s="289" t="s">
        <v>15</v>
      </c>
      <c r="C15" s="283" t="s">
        <v>41</v>
      </c>
      <c r="D15" s="284" t="s">
        <v>6</v>
      </c>
      <c r="E15" s="290" t="s">
        <v>16</v>
      </c>
      <c r="F15" s="8" t="s">
        <v>37</v>
      </c>
      <c r="G15" s="32">
        <v>4454</v>
      </c>
      <c r="H15" s="287">
        <v>40</v>
      </c>
      <c r="I15" s="8" t="s">
        <v>37</v>
      </c>
      <c r="J15" s="17">
        <v>0</v>
      </c>
      <c r="K15" s="28"/>
      <c r="L15" s="17">
        <v>0</v>
      </c>
      <c r="M15" s="18"/>
      <c r="N15" s="17">
        <v>890</v>
      </c>
      <c r="O15" s="18"/>
      <c r="P15" s="19">
        <v>3564</v>
      </c>
      <c r="Q15" s="11"/>
    </row>
    <row r="16" spans="1:17" ht="27.75" customHeight="1" x14ac:dyDescent="0.25">
      <c r="A16" s="280"/>
      <c r="B16" s="289"/>
      <c r="C16" s="283"/>
      <c r="D16" s="284"/>
      <c r="E16" s="290"/>
      <c r="F16" s="8" t="s">
        <v>38</v>
      </c>
      <c r="G16" s="35">
        <v>11135</v>
      </c>
      <c r="H16" s="279"/>
      <c r="I16" s="9" t="s">
        <v>38</v>
      </c>
      <c r="J16" s="15">
        <v>0</v>
      </c>
      <c r="K16" s="26"/>
      <c r="L16" s="15">
        <v>0</v>
      </c>
      <c r="M16" s="20"/>
      <c r="N16" s="15">
        <v>2227</v>
      </c>
      <c r="O16" s="20"/>
      <c r="P16" s="16">
        <v>8909</v>
      </c>
      <c r="Q16" s="10"/>
    </row>
    <row r="17" spans="1:17" ht="28.5" customHeight="1" x14ac:dyDescent="0.25">
      <c r="A17" s="280">
        <v>6</v>
      </c>
      <c r="B17" s="289" t="s">
        <v>17</v>
      </c>
      <c r="C17" s="283" t="s">
        <v>42</v>
      </c>
      <c r="D17" s="284" t="s">
        <v>6</v>
      </c>
      <c r="E17" s="290" t="s">
        <v>18</v>
      </c>
      <c r="F17" s="8" t="s">
        <v>37</v>
      </c>
      <c r="G17" s="36">
        <v>2227</v>
      </c>
      <c r="H17" s="287">
        <v>100</v>
      </c>
      <c r="I17" s="8" t="s">
        <v>37</v>
      </c>
      <c r="J17" s="17">
        <v>0</v>
      </c>
      <c r="K17" s="28"/>
      <c r="L17" s="17">
        <v>0</v>
      </c>
      <c r="M17" s="18"/>
      <c r="N17" s="17">
        <v>445</v>
      </c>
      <c r="O17" s="18"/>
      <c r="P17" s="19">
        <v>1782</v>
      </c>
      <c r="Q17" s="11"/>
    </row>
    <row r="18" spans="1:17" ht="28.5" customHeight="1" thickBot="1" x14ac:dyDescent="0.3">
      <c r="A18" s="270"/>
      <c r="B18" s="291"/>
      <c r="C18" s="274"/>
      <c r="D18" s="276"/>
      <c r="E18" s="278"/>
      <c r="F18" s="5" t="s">
        <v>38</v>
      </c>
      <c r="G18" s="35">
        <v>2227</v>
      </c>
      <c r="H18" s="268"/>
      <c r="I18" s="5" t="s">
        <v>38</v>
      </c>
      <c r="J18" s="15">
        <v>0</v>
      </c>
      <c r="K18" s="26"/>
      <c r="L18" s="15">
        <v>0</v>
      </c>
      <c r="M18" s="24"/>
      <c r="N18" s="13">
        <v>445</v>
      </c>
      <c r="O18" s="24"/>
      <c r="P18" s="14">
        <v>1782</v>
      </c>
      <c r="Q18" s="6"/>
    </row>
    <row r="19" spans="1:17" ht="33.75" customHeight="1" x14ac:dyDescent="0.25">
      <c r="A19" s="269">
        <v>7</v>
      </c>
      <c r="B19" s="292" t="s">
        <v>20</v>
      </c>
      <c r="C19" s="273" t="s">
        <v>43</v>
      </c>
      <c r="D19" s="275" t="s">
        <v>5</v>
      </c>
      <c r="E19" s="277" t="s">
        <v>46</v>
      </c>
      <c r="F19" s="3" t="s">
        <v>37</v>
      </c>
      <c r="G19" s="33">
        <v>4205</v>
      </c>
      <c r="H19" s="267">
        <v>65.37</v>
      </c>
      <c r="I19" s="3" t="s">
        <v>37</v>
      </c>
      <c r="J19" s="12">
        <v>0</v>
      </c>
      <c r="K19" s="25"/>
      <c r="L19" s="12">
        <v>0</v>
      </c>
      <c r="M19" s="23"/>
      <c r="N19" s="12">
        <v>841</v>
      </c>
      <c r="O19" s="23"/>
      <c r="P19" s="7">
        <v>3364</v>
      </c>
      <c r="Q19" s="4"/>
    </row>
    <row r="20" spans="1:17" ht="33.75" customHeight="1" x14ac:dyDescent="0.25">
      <c r="A20" s="280"/>
      <c r="B20" s="289"/>
      <c r="C20" s="283"/>
      <c r="D20" s="284"/>
      <c r="E20" s="290"/>
      <c r="F20" s="8" t="s">
        <v>38</v>
      </c>
      <c r="G20" s="29">
        <v>6432</v>
      </c>
      <c r="H20" s="279"/>
      <c r="I20" s="9" t="s">
        <v>38</v>
      </c>
      <c r="J20" s="15">
        <v>0</v>
      </c>
      <c r="K20" s="26"/>
      <c r="L20" s="15">
        <v>0</v>
      </c>
      <c r="M20" s="20"/>
      <c r="N20" s="15">
        <v>1286</v>
      </c>
      <c r="O20" s="20"/>
      <c r="P20" s="16">
        <v>5146</v>
      </c>
      <c r="Q20" s="22"/>
    </row>
    <row r="21" spans="1:17" ht="26.25" customHeight="1" x14ac:dyDescent="0.25">
      <c r="A21" s="280">
        <v>8</v>
      </c>
      <c r="B21" s="281" t="s">
        <v>21</v>
      </c>
      <c r="C21" s="283" t="s">
        <v>40</v>
      </c>
      <c r="D21" s="284" t="s">
        <v>6</v>
      </c>
      <c r="E21" s="290" t="s">
        <v>47</v>
      </c>
      <c r="F21" s="8" t="s">
        <v>37</v>
      </c>
      <c r="G21" s="37">
        <v>420</v>
      </c>
      <c r="H21" s="287">
        <v>9.98</v>
      </c>
      <c r="I21" s="8" t="s">
        <v>37</v>
      </c>
      <c r="J21" s="17">
        <v>0</v>
      </c>
      <c r="K21" s="28"/>
      <c r="L21" s="17">
        <v>0</v>
      </c>
      <c r="M21" s="18"/>
      <c r="N21" s="17">
        <v>84</v>
      </c>
      <c r="O21" s="18"/>
      <c r="P21" s="19">
        <v>336</v>
      </c>
      <c r="Q21" s="11"/>
    </row>
    <row r="22" spans="1:17" ht="26.25" customHeight="1" x14ac:dyDescent="0.25">
      <c r="A22" s="280"/>
      <c r="B22" s="282"/>
      <c r="C22" s="283"/>
      <c r="D22" s="284"/>
      <c r="E22" s="290"/>
      <c r="F22" s="8" t="s">
        <v>38</v>
      </c>
      <c r="G22" s="38">
        <v>4205</v>
      </c>
      <c r="H22" s="279"/>
      <c r="I22" s="9" t="s">
        <v>38</v>
      </c>
      <c r="J22" s="15">
        <v>0</v>
      </c>
      <c r="K22" s="26"/>
      <c r="L22" s="15">
        <v>0</v>
      </c>
      <c r="M22" s="20"/>
      <c r="N22" s="15">
        <v>841</v>
      </c>
      <c r="O22" s="20"/>
      <c r="P22" s="16">
        <v>3364</v>
      </c>
      <c r="Q22" s="22"/>
    </row>
    <row r="23" spans="1:17" ht="32.25" customHeight="1" x14ac:dyDescent="0.25">
      <c r="A23" s="280">
        <v>9</v>
      </c>
      <c r="B23" s="281" t="s">
        <v>22</v>
      </c>
      <c r="C23" s="283" t="s">
        <v>44</v>
      </c>
      <c r="D23" s="284" t="s">
        <v>6</v>
      </c>
      <c r="E23" s="285" t="s">
        <v>23</v>
      </c>
      <c r="F23" s="8" t="s">
        <v>37</v>
      </c>
      <c r="G23" s="29">
        <v>8410</v>
      </c>
      <c r="H23" s="287">
        <v>40</v>
      </c>
      <c r="I23" s="8" t="s">
        <v>37</v>
      </c>
      <c r="J23" s="17">
        <v>0</v>
      </c>
      <c r="K23" s="28"/>
      <c r="L23" s="17">
        <v>0</v>
      </c>
      <c r="M23" s="18"/>
      <c r="N23" s="17">
        <v>1682</v>
      </c>
      <c r="O23" s="18"/>
      <c r="P23" s="19">
        <v>6728</v>
      </c>
      <c r="Q23" s="11"/>
    </row>
    <row r="24" spans="1:17" ht="32.25" customHeight="1" x14ac:dyDescent="0.25">
      <c r="A24" s="280"/>
      <c r="B24" s="282"/>
      <c r="C24" s="283"/>
      <c r="D24" s="284"/>
      <c r="E24" s="286"/>
      <c r="F24" s="8" t="s">
        <v>38</v>
      </c>
      <c r="G24" s="29">
        <v>21025</v>
      </c>
      <c r="H24" s="279"/>
      <c r="I24" s="9" t="s">
        <v>38</v>
      </c>
      <c r="J24" s="15">
        <v>0</v>
      </c>
      <c r="K24" s="26"/>
      <c r="L24" s="15">
        <v>0</v>
      </c>
      <c r="M24" s="20"/>
      <c r="N24" s="15">
        <v>4205</v>
      </c>
      <c r="O24" s="20"/>
      <c r="P24" s="16">
        <v>16820</v>
      </c>
      <c r="Q24" s="22"/>
    </row>
    <row r="25" spans="1:17" ht="24" customHeight="1" x14ac:dyDescent="0.25">
      <c r="A25" s="280">
        <v>10</v>
      </c>
      <c r="B25" s="281" t="s">
        <v>24</v>
      </c>
      <c r="C25" s="283" t="s">
        <v>42</v>
      </c>
      <c r="D25" s="284" t="s">
        <v>6</v>
      </c>
      <c r="E25" s="285" t="s">
        <v>25</v>
      </c>
      <c r="F25" s="8" t="s">
        <v>37</v>
      </c>
      <c r="G25" s="29">
        <v>4205</v>
      </c>
      <c r="H25" s="287">
        <v>100</v>
      </c>
      <c r="I25" s="8" t="s">
        <v>37</v>
      </c>
      <c r="J25" s="17">
        <v>0</v>
      </c>
      <c r="K25" s="28"/>
      <c r="L25" s="17">
        <v>0</v>
      </c>
      <c r="M25" s="18"/>
      <c r="N25" s="17">
        <v>841</v>
      </c>
      <c r="O25" s="18"/>
      <c r="P25" s="19">
        <v>3364</v>
      </c>
      <c r="Q25" s="11"/>
    </row>
    <row r="26" spans="1:17" ht="24" customHeight="1" thickBot="1" x14ac:dyDescent="0.3">
      <c r="A26" s="270"/>
      <c r="B26" s="272"/>
      <c r="C26" s="274"/>
      <c r="D26" s="276"/>
      <c r="E26" s="293"/>
      <c r="F26" s="5" t="s">
        <v>38</v>
      </c>
      <c r="G26" s="30">
        <v>4205</v>
      </c>
      <c r="H26" s="268"/>
      <c r="I26" s="5" t="s">
        <v>38</v>
      </c>
      <c r="J26" s="13">
        <v>0</v>
      </c>
      <c r="K26" s="27"/>
      <c r="L26" s="13">
        <v>0</v>
      </c>
      <c r="M26" s="24"/>
      <c r="N26" s="13">
        <v>841</v>
      </c>
      <c r="O26" s="24"/>
      <c r="P26" s="14">
        <v>3364</v>
      </c>
      <c r="Q26" s="6"/>
    </row>
    <row r="27" spans="1:17" ht="15.75" x14ac:dyDescent="0.25">
      <c r="G27" s="39"/>
    </row>
  </sheetData>
  <mergeCells count="71">
    <mergeCell ref="H25:H26"/>
    <mergeCell ref="A23:A24"/>
    <mergeCell ref="B23:B24"/>
    <mergeCell ref="C23:C24"/>
    <mergeCell ref="D23:D24"/>
    <mergeCell ref="E23:E24"/>
    <mergeCell ref="H23:H24"/>
    <mergeCell ref="A25:A26"/>
    <mergeCell ref="B25:B26"/>
    <mergeCell ref="C25:C26"/>
    <mergeCell ref="D25:D26"/>
    <mergeCell ref="E25:E26"/>
    <mergeCell ref="H21:H22"/>
    <mergeCell ref="A19:A20"/>
    <mergeCell ref="B19:B20"/>
    <mergeCell ref="C19:C20"/>
    <mergeCell ref="D19:D20"/>
    <mergeCell ref="E19:E20"/>
    <mergeCell ref="H19:H20"/>
    <mergeCell ref="A21:A22"/>
    <mergeCell ref="B21:B22"/>
    <mergeCell ref="C21:C22"/>
    <mergeCell ref="D21:D22"/>
    <mergeCell ref="E21:E22"/>
    <mergeCell ref="H17:H18"/>
    <mergeCell ref="A15:A16"/>
    <mergeCell ref="B15:B16"/>
    <mergeCell ref="C15:C16"/>
    <mergeCell ref="D15:D16"/>
    <mergeCell ref="E15:E16"/>
    <mergeCell ref="H15:H16"/>
    <mergeCell ref="A17:A18"/>
    <mergeCell ref="B17:B18"/>
    <mergeCell ref="C17:C18"/>
    <mergeCell ref="D17:D18"/>
    <mergeCell ref="E17:E18"/>
    <mergeCell ref="H11:H12"/>
    <mergeCell ref="A13:A14"/>
    <mergeCell ref="B13:B14"/>
    <mergeCell ref="C13:C14"/>
    <mergeCell ref="D13:D14"/>
    <mergeCell ref="E13:E14"/>
    <mergeCell ref="H13:H14"/>
    <mergeCell ref="A11:A12"/>
    <mergeCell ref="B11:B12"/>
    <mergeCell ref="C11:C12"/>
    <mergeCell ref="D11:D12"/>
    <mergeCell ref="E11:E12"/>
    <mergeCell ref="H7:H8"/>
    <mergeCell ref="A9:A10"/>
    <mergeCell ref="B9:B10"/>
    <mergeCell ref="C9:C10"/>
    <mergeCell ref="D9:D10"/>
    <mergeCell ref="E9:E10"/>
    <mergeCell ref="H9:H10"/>
    <mergeCell ref="A7:A8"/>
    <mergeCell ref="B7:B8"/>
    <mergeCell ref="C7:C8"/>
    <mergeCell ref="D7:D8"/>
    <mergeCell ref="E7:E8"/>
    <mergeCell ref="A1:Q1"/>
    <mergeCell ref="A2:Q2"/>
    <mergeCell ref="A3:Q3"/>
    <mergeCell ref="A4:Q4"/>
    <mergeCell ref="A5:A6"/>
    <mergeCell ref="B5:B6"/>
    <mergeCell ref="C5:C6"/>
    <mergeCell ref="D5:D6"/>
    <mergeCell ref="E5:E6"/>
    <mergeCell ref="F5:H6"/>
    <mergeCell ref="I5:Q5"/>
  </mergeCells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Y32"/>
  <sheetViews>
    <sheetView tabSelected="1" zoomScale="85" zoomScaleNormal="85" workbookViewId="0">
      <selection activeCell="A3" sqref="A3:Y3"/>
    </sheetView>
  </sheetViews>
  <sheetFormatPr baseColWidth="10" defaultRowHeight="15" x14ac:dyDescent="0.25"/>
  <cols>
    <col min="1" max="1" width="4.140625" bestFit="1" customWidth="1"/>
    <col min="2" max="2" width="38.7109375" bestFit="1" customWidth="1"/>
    <col min="3" max="3" width="13" customWidth="1"/>
    <col min="4" max="4" width="11" customWidth="1"/>
    <col min="5" max="5" width="58" customWidth="1"/>
    <col min="6" max="6" width="2.42578125" bestFit="1" customWidth="1"/>
    <col min="7" max="7" width="7.7109375" bestFit="1" customWidth="1"/>
    <col min="8" max="8" width="7.85546875" customWidth="1"/>
    <col min="9" max="9" width="2.5703125" bestFit="1" customWidth="1"/>
    <col min="10" max="14" width="6.140625" bestFit="1" customWidth="1"/>
    <col min="15" max="15" width="4.140625" bestFit="1" customWidth="1"/>
    <col min="16" max="16" width="7.140625" bestFit="1" customWidth="1"/>
    <col min="17" max="17" width="4.140625" bestFit="1" customWidth="1"/>
    <col min="18" max="18" width="2.5703125" hidden="1" customWidth="1"/>
    <col min="19" max="19" width="0" hidden="1" customWidth="1"/>
    <col min="20" max="20" width="17.5703125" hidden="1" customWidth="1"/>
    <col min="21" max="21" width="7.28515625" hidden="1" customWidth="1"/>
    <col min="22" max="22" width="13" hidden="1" customWidth="1"/>
    <col min="23" max="23" width="4" hidden="1" customWidth="1"/>
    <col min="24" max="24" width="8.7109375" hidden="1" customWidth="1"/>
    <col min="25" max="25" width="12.28515625" hidden="1" customWidth="1"/>
  </cols>
  <sheetData>
    <row r="1" spans="1:25" ht="21" x14ac:dyDescent="0.35">
      <c r="A1" s="352" t="s">
        <v>26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4"/>
    </row>
    <row r="2" spans="1:25" x14ac:dyDescent="0.25">
      <c r="A2" s="247" t="s">
        <v>27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9"/>
    </row>
    <row r="3" spans="1:25" ht="16.5" customHeight="1" x14ac:dyDescent="0.25">
      <c r="A3" s="355" t="s">
        <v>273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7"/>
    </row>
    <row r="4" spans="1:25" ht="16.5" customHeight="1" thickBot="1" x14ac:dyDescent="0.3">
      <c r="A4" s="358" t="s">
        <v>272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60"/>
    </row>
    <row r="5" spans="1:25" ht="15" customHeight="1" x14ac:dyDescent="0.25">
      <c r="A5" s="256" t="s">
        <v>29</v>
      </c>
      <c r="B5" s="258" t="s">
        <v>30</v>
      </c>
      <c r="C5" s="258" t="s">
        <v>31</v>
      </c>
      <c r="D5" s="258" t="s">
        <v>1</v>
      </c>
      <c r="E5" s="258" t="s">
        <v>32</v>
      </c>
      <c r="F5" s="260" t="s">
        <v>33</v>
      </c>
      <c r="G5" s="262"/>
      <c r="H5" s="263"/>
      <c r="I5" s="260" t="s">
        <v>34</v>
      </c>
      <c r="J5" s="262"/>
      <c r="K5" s="262"/>
      <c r="L5" s="262"/>
      <c r="M5" s="262"/>
      <c r="N5" s="262"/>
      <c r="O5" s="262"/>
      <c r="P5" s="262"/>
      <c r="Q5" s="266"/>
      <c r="R5" s="341" t="s">
        <v>73</v>
      </c>
      <c r="S5" s="266"/>
      <c r="T5" s="343" t="s">
        <v>72</v>
      </c>
      <c r="U5" s="344"/>
      <c r="V5" s="344"/>
      <c r="W5" s="344"/>
      <c r="X5" s="344"/>
      <c r="Y5" s="345"/>
    </row>
    <row r="6" spans="1:25" ht="39" thickBot="1" x14ac:dyDescent="0.3">
      <c r="A6" s="257"/>
      <c r="B6" s="259"/>
      <c r="C6" s="259"/>
      <c r="D6" s="259"/>
      <c r="E6" s="259"/>
      <c r="F6" s="261"/>
      <c r="G6" s="264"/>
      <c r="H6" s="265"/>
      <c r="I6" s="1"/>
      <c r="J6" s="42" t="s">
        <v>35</v>
      </c>
      <c r="K6" s="42" t="s">
        <v>36</v>
      </c>
      <c r="L6" s="42" t="s">
        <v>35</v>
      </c>
      <c r="M6" s="42" t="s">
        <v>36</v>
      </c>
      <c r="N6" s="42" t="s">
        <v>35</v>
      </c>
      <c r="O6" s="42" t="s">
        <v>36</v>
      </c>
      <c r="P6" s="42" t="s">
        <v>35</v>
      </c>
      <c r="Q6" s="2" t="s">
        <v>36</v>
      </c>
      <c r="R6" s="342"/>
      <c r="S6" s="264"/>
      <c r="T6" s="346" t="s">
        <v>71</v>
      </c>
      <c r="U6" s="347"/>
      <c r="V6" s="161" t="s">
        <v>70</v>
      </c>
      <c r="W6" s="348" t="s">
        <v>69</v>
      </c>
      <c r="X6" s="349"/>
      <c r="Y6" s="102" t="s">
        <v>68</v>
      </c>
    </row>
    <row r="7" spans="1:25" ht="30.75" customHeight="1" x14ac:dyDescent="0.25">
      <c r="A7" s="322">
        <v>1</v>
      </c>
      <c r="B7" s="323" t="s">
        <v>271</v>
      </c>
      <c r="C7" s="324" t="s">
        <v>0</v>
      </c>
      <c r="D7" s="324" t="s">
        <v>2</v>
      </c>
      <c r="E7" s="323" t="s">
        <v>270</v>
      </c>
      <c r="F7" s="3" t="s">
        <v>37</v>
      </c>
      <c r="G7" s="96">
        <v>57100</v>
      </c>
      <c r="H7" s="350">
        <f>((G7/G8)*100)</f>
        <v>6.1741343777099695</v>
      </c>
      <c r="I7" s="3" t="s">
        <v>37</v>
      </c>
      <c r="J7" s="118"/>
      <c r="K7" s="119"/>
      <c r="L7" s="118"/>
      <c r="M7" s="117"/>
      <c r="N7" s="118"/>
      <c r="O7" s="117"/>
      <c r="P7" s="118">
        <v>57100</v>
      </c>
      <c r="Q7" s="4"/>
      <c r="R7" s="334"/>
      <c r="S7" s="335"/>
      <c r="T7" s="89" t="s">
        <v>49</v>
      </c>
      <c r="U7" s="88">
        <v>0</v>
      </c>
      <c r="V7" s="329"/>
      <c r="W7" s="87" t="s">
        <v>37</v>
      </c>
      <c r="X7" s="86">
        <f t="shared" ref="X7:X28" si="0">K7+M7+O7+Q7</f>
        <v>0</v>
      </c>
      <c r="Y7" s="331"/>
    </row>
    <row r="8" spans="1:25" ht="30.75" customHeight="1" thickBot="1" x14ac:dyDescent="0.3">
      <c r="A8" s="304"/>
      <c r="B8" s="306"/>
      <c r="C8" s="308"/>
      <c r="D8" s="308"/>
      <c r="E8" s="306"/>
      <c r="F8" s="5" t="s">
        <v>38</v>
      </c>
      <c r="G8" s="55">
        <v>924826</v>
      </c>
      <c r="H8" s="351"/>
      <c r="I8" s="5" t="s">
        <v>38</v>
      </c>
      <c r="J8" s="106"/>
      <c r="K8" s="107"/>
      <c r="L8" s="106"/>
      <c r="M8" s="105"/>
      <c r="N8" s="106"/>
      <c r="O8" s="105"/>
      <c r="P8" s="106">
        <v>924826</v>
      </c>
      <c r="Q8" s="6"/>
      <c r="R8" s="339"/>
      <c r="S8" s="340"/>
      <c r="T8" s="48" t="s">
        <v>48</v>
      </c>
      <c r="U8" s="47">
        <v>0</v>
      </c>
      <c r="V8" s="330"/>
      <c r="W8" s="46" t="s">
        <v>38</v>
      </c>
      <c r="X8" s="45">
        <f t="shared" si="0"/>
        <v>0</v>
      </c>
      <c r="Y8" s="332"/>
    </row>
    <row r="9" spans="1:25" ht="15" customHeight="1" x14ac:dyDescent="0.25">
      <c r="A9" s="322">
        <v>2</v>
      </c>
      <c r="B9" s="323" t="s">
        <v>269</v>
      </c>
      <c r="C9" s="324" t="s">
        <v>3</v>
      </c>
      <c r="D9" s="324" t="s">
        <v>2</v>
      </c>
      <c r="E9" s="323" t="s">
        <v>268</v>
      </c>
      <c r="F9" s="3" t="s">
        <v>37</v>
      </c>
      <c r="G9" s="96">
        <v>57100</v>
      </c>
      <c r="H9" s="267">
        <f>((G9/G10)*100)</f>
        <v>100</v>
      </c>
      <c r="I9" s="3" t="s">
        <v>37</v>
      </c>
      <c r="J9" s="118"/>
      <c r="K9" s="119"/>
      <c r="L9" s="118"/>
      <c r="M9" s="117"/>
      <c r="N9" s="118"/>
      <c r="O9" s="117"/>
      <c r="P9" s="118">
        <v>57100</v>
      </c>
      <c r="Q9" s="4"/>
      <c r="R9" s="334"/>
      <c r="S9" s="335"/>
      <c r="T9" s="89" t="s">
        <v>49</v>
      </c>
      <c r="U9" s="88">
        <v>0</v>
      </c>
      <c r="V9" s="329"/>
      <c r="W9" s="87" t="s">
        <v>37</v>
      </c>
      <c r="X9" s="86">
        <f t="shared" si="0"/>
        <v>0</v>
      </c>
      <c r="Y9" s="331"/>
    </row>
    <row r="10" spans="1:25" ht="24.75" customHeight="1" thickBot="1" x14ac:dyDescent="0.3">
      <c r="A10" s="304"/>
      <c r="B10" s="306"/>
      <c r="C10" s="308"/>
      <c r="D10" s="308"/>
      <c r="E10" s="306"/>
      <c r="F10" s="5" t="s">
        <v>38</v>
      </c>
      <c r="G10" s="55">
        <v>57100</v>
      </c>
      <c r="H10" s="268"/>
      <c r="I10" s="5" t="s">
        <v>38</v>
      </c>
      <c r="J10" s="106"/>
      <c r="K10" s="107"/>
      <c r="L10" s="106"/>
      <c r="M10" s="105"/>
      <c r="N10" s="106"/>
      <c r="O10" s="105"/>
      <c r="P10" s="106">
        <v>57100</v>
      </c>
      <c r="Q10" s="6"/>
      <c r="R10" s="339"/>
      <c r="S10" s="340"/>
      <c r="T10" s="48" t="s">
        <v>48</v>
      </c>
      <c r="U10" s="47">
        <v>0</v>
      </c>
      <c r="V10" s="330"/>
      <c r="W10" s="46" t="s">
        <v>38</v>
      </c>
      <c r="X10" s="45">
        <f t="shared" si="0"/>
        <v>0</v>
      </c>
      <c r="Y10" s="332"/>
    </row>
    <row r="11" spans="1:25" ht="32.25" customHeight="1" x14ac:dyDescent="0.25">
      <c r="A11" s="322">
        <v>3</v>
      </c>
      <c r="B11" s="333" t="s">
        <v>267</v>
      </c>
      <c r="C11" s="324" t="s">
        <v>4</v>
      </c>
      <c r="D11" s="324" t="s">
        <v>5</v>
      </c>
      <c r="E11" s="323" t="s">
        <v>266</v>
      </c>
      <c r="F11" s="3" t="s">
        <v>37</v>
      </c>
      <c r="G11" s="237">
        <v>500</v>
      </c>
      <c r="H11" s="267">
        <f>((G11/G12)*100)</f>
        <v>100</v>
      </c>
      <c r="I11" s="3" t="s">
        <v>37</v>
      </c>
      <c r="J11" s="118"/>
      <c r="K11" s="119"/>
      <c r="L11" s="118">
        <v>250</v>
      </c>
      <c r="M11" s="117"/>
      <c r="N11" s="118"/>
      <c r="O11" s="117"/>
      <c r="P11" s="118">
        <v>250</v>
      </c>
      <c r="Q11" s="4"/>
      <c r="R11" s="334"/>
      <c r="S11" s="335"/>
      <c r="T11" s="89" t="s">
        <v>49</v>
      </c>
      <c r="U11" s="88">
        <v>0</v>
      </c>
      <c r="V11" s="101"/>
      <c r="W11" s="87" t="s">
        <v>37</v>
      </c>
      <c r="X11" s="86">
        <f t="shared" si="0"/>
        <v>0</v>
      </c>
      <c r="Y11" s="331"/>
    </row>
    <row r="12" spans="1:25" ht="32.25" customHeight="1" x14ac:dyDescent="0.25">
      <c r="A12" s="312"/>
      <c r="B12" s="326"/>
      <c r="C12" s="316"/>
      <c r="D12" s="316"/>
      <c r="E12" s="314"/>
      <c r="F12" s="8" t="s">
        <v>38</v>
      </c>
      <c r="G12" s="235">
        <v>500</v>
      </c>
      <c r="H12" s="279"/>
      <c r="I12" s="8" t="s">
        <v>38</v>
      </c>
      <c r="J12" s="114"/>
      <c r="K12" s="115"/>
      <c r="L12" s="114">
        <v>250</v>
      </c>
      <c r="M12" s="113"/>
      <c r="N12" s="114"/>
      <c r="O12" s="113"/>
      <c r="P12" s="243">
        <v>250</v>
      </c>
      <c r="Q12" s="196"/>
      <c r="R12" s="336"/>
      <c r="S12" s="337"/>
      <c r="T12" s="71" t="s">
        <v>48</v>
      </c>
      <c r="U12" s="70">
        <v>0</v>
      </c>
      <c r="V12" s="99"/>
      <c r="W12" s="69" t="s">
        <v>38</v>
      </c>
      <c r="X12" s="68">
        <f t="shared" si="0"/>
        <v>0</v>
      </c>
      <c r="Y12" s="338"/>
    </row>
    <row r="13" spans="1:25" ht="24.75" customHeight="1" x14ac:dyDescent="0.25">
      <c r="A13" s="311">
        <v>4</v>
      </c>
      <c r="B13" s="325" t="s">
        <v>265</v>
      </c>
      <c r="C13" s="315" t="s">
        <v>264</v>
      </c>
      <c r="D13" s="315" t="s">
        <v>6</v>
      </c>
      <c r="E13" s="313" t="s">
        <v>263</v>
      </c>
      <c r="F13" s="8" t="s">
        <v>37</v>
      </c>
      <c r="G13" s="235">
        <v>300</v>
      </c>
      <c r="H13" s="327">
        <f>((G13/G14)*100)</f>
        <v>42.857142857142854</v>
      </c>
      <c r="I13" s="8" t="s">
        <v>37</v>
      </c>
      <c r="J13" s="110">
        <v>50</v>
      </c>
      <c r="K13" s="111"/>
      <c r="L13" s="110">
        <v>100</v>
      </c>
      <c r="M13" s="111"/>
      <c r="N13" s="110">
        <v>100</v>
      </c>
      <c r="O13" s="109"/>
      <c r="P13" s="114">
        <v>50</v>
      </c>
      <c r="Q13" s="10"/>
      <c r="R13" s="62" t="s">
        <v>37</v>
      </c>
      <c r="S13" s="232">
        <v>0</v>
      </c>
      <c r="T13" s="60" t="s">
        <v>49</v>
      </c>
      <c r="U13" s="59">
        <v>0</v>
      </c>
      <c r="V13" s="301">
        <v>0</v>
      </c>
      <c r="W13" s="58" t="s">
        <v>37</v>
      </c>
      <c r="X13" s="57">
        <f t="shared" si="0"/>
        <v>0</v>
      </c>
      <c r="Y13" s="56">
        <f t="shared" ref="Y13:Y28" si="1">X13*100/G13</f>
        <v>0</v>
      </c>
    </row>
    <row r="14" spans="1:25" ht="24.75" customHeight="1" x14ac:dyDescent="0.25">
      <c r="A14" s="312"/>
      <c r="B14" s="326"/>
      <c r="C14" s="316"/>
      <c r="D14" s="316"/>
      <c r="E14" s="314"/>
      <c r="F14" s="8" t="s">
        <v>38</v>
      </c>
      <c r="G14" s="235">
        <v>700</v>
      </c>
      <c r="H14" s="328"/>
      <c r="I14" s="8" t="s">
        <v>38</v>
      </c>
      <c r="J14" s="114">
        <v>175</v>
      </c>
      <c r="K14" s="115"/>
      <c r="L14" s="114">
        <v>175</v>
      </c>
      <c r="M14" s="115"/>
      <c r="N14" s="114">
        <v>175</v>
      </c>
      <c r="O14" s="113"/>
      <c r="P14" s="114">
        <v>175</v>
      </c>
      <c r="Q14" s="196"/>
      <c r="R14" s="73" t="s">
        <v>38</v>
      </c>
      <c r="S14" s="234">
        <v>0</v>
      </c>
      <c r="T14" s="71" t="s">
        <v>48</v>
      </c>
      <c r="U14" s="70">
        <v>0</v>
      </c>
      <c r="V14" s="310"/>
      <c r="W14" s="69" t="s">
        <v>38</v>
      </c>
      <c r="X14" s="68">
        <f t="shared" si="0"/>
        <v>0</v>
      </c>
      <c r="Y14" s="56">
        <f t="shared" si="1"/>
        <v>0</v>
      </c>
    </row>
    <row r="15" spans="1:25" ht="28.5" customHeight="1" x14ac:dyDescent="0.25">
      <c r="A15" s="303">
        <v>5</v>
      </c>
      <c r="B15" s="320" t="s">
        <v>262</v>
      </c>
      <c r="C15" s="307" t="s">
        <v>261</v>
      </c>
      <c r="D15" s="307" t="s">
        <v>6</v>
      </c>
      <c r="E15" s="305" t="s">
        <v>260</v>
      </c>
      <c r="F15" s="178" t="s">
        <v>37</v>
      </c>
      <c r="G15" s="233">
        <v>200</v>
      </c>
      <c r="H15" s="294">
        <f>((G15/G16)*100)</f>
        <v>28.571428571428569</v>
      </c>
      <c r="I15" s="178" t="s">
        <v>37</v>
      </c>
      <c r="J15" s="110">
        <v>50</v>
      </c>
      <c r="K15" s="111"/>
      <c r="L15" s="110">
        <v>50</v>
      </c>
      <c r="M15" s="111"/>
      <c r="N15" s="110">
        <v>50</v>
      </c>
      <c r="O15" s="109"/>
      <c r="P15" s="110">
        <v>50</v>
      </c>
      <c r="Q15" s="10"/>
      <c r="R15" s="62" t="s">
        <v>37</v>
      </c>
      <c r="S15" s="232">
        <v>0</v>
      </c>
      <c r="T15" s="60" t="s">
        <v>49</v>
      </c>
      <c r="U15" s="59">
        <v>0</v>
      </c>
      <c r="V15" s="301">
        <v>0</v>
      </c>
      <c r="W15" s="58" t="s">
        <v>37</v>
      </c>
      <c r="X15" s="57">
        <f t="shared" si="0"/>
        <v>0</v>
      </c>
      <c r="Y15" s="56">
        <f t="shared" si="1"/>
        <v>0</v>
      </c>
    </row>
    <row r="16" spans="1:25" ht="28.5" customHeight="1" thickBot="1" x14ac:dyDescent="0.3">
      <c r="A16" s="304"/>
      <c r="B16" s="321"/>
      <c r="C16" s="308"/>
      <c r="D16" s="308"/>
      <c r="E16" s="306"/>
      <c r="F16" s="5" t="s">
        <v>38</v>
      </c>
      <c r="G16" s="229">
        <v>700</v>
      </c>
      <c r="H16" s="268"/>
      <c r="I16" s="5" t="s">
        <v>38</v>
      </c>
      <c r="J16" s="114">
        <v>175</v>
      </c>
      <c r="K16" s="115"/>
      <c r="L16" s="114">
        <v>175</v>
      </c>
      <c r="M16" s="115"/>
      <c r="N16" s="114">
        <v>175</v>
      </c>
      <c r="O16" s="113"/>
      <c r="P16" s="114">
        <v>175</v>
      </c>
      <c r="Q16" s="120"/>
      <c r="R16" s="50" t="s">
        <v>38</v>
      </c>
      <c r="S16" s="228">
        <v>0</v>
      </c>
      <c r="T16" s="48" t="s">
        <v>48</v>
      </c>
      <c r="U16" s="47">
        <v>0</v>
      </c>
      <c r="V16" s="302"/>
      <c r="W16" s="46" t="s">
        <v>38</v>
      </c>
      <c r="X16" s="45">
        <f t="shared" si="0"/>
        <v>0</v>
      </c>
      <c r="Y16" s="44">
        <f t="shared" si="1"/>
        <v>0</v>
      </c>
    </row>
    <row r="17" spans="1:25" ht="32.25" customHeight="1" x14ac:dyDescent="0.25">
      <c r="A17" s="322">
        <v>6</v>
      </c>
      <c r="B17" s="323" t="s">
        <v>259</v>
      </c>
      <c r="C17" s="324" t="s">
        <v>19</v>
      </c>
      <c r="D17" s="324" t="s">
        <v>5</v>
      </c>
      <c r="E17" s="323" t="s">
        <v>258</v>
      </c>
      <c r="F17" s="3" t="s">
        <v>37</v>
      </c>
      <c r="G17" s="237">
        <v>5600</v>
      </c>
      <c r="H17" s="267">
        <f>((G17/G18)*100)</f>
        <v>100</v>
      </c>
      <c r="I17" s="178" t="s">
        <v>37</v>
      </c>
      <c r="J17" s="114">
        <v>5600</v>
      </c>
      <c r="K17" s="115"/>
      <c r="L17" s="114">
        <v>5600</v>
      </c>
      <c r="M17" s="115"/>
      <c r="N17" s="114">
        <v>5600</v>
      </c>
      <c r="O17" s="113"/>
      <c r="P17" s="114">
        <v>5600</v>
      </c>
      <c r="Q17" s="41"/>
      <c r="R17" s="240" t="s">
        <v>37</v>
      </c>
      <c r="S17" s="239">
        <v>0</v>
      </c>
      <c r="T17" s="231" t="s">
        <v>49</v>
      </c>
      <c r="U17" s="242">
        <v>0</v>
      </c>
      <c r="V17" s="319">
        <v>0</v>
      </c>
      <c r="W17" s="238" t="s">
        <v>37</v>
      </c>
      <c r="X17" s="79">
        <f t="shared" si="0"/>
        <v>0</v>
      </c>
      <c r="Y17" s="230">
        <f t="shared" si="1"/>
        <v>0</v>
      </c>
    </row>
    <row r="18" spans="1:25" ht="32.25" customHeight="1" x14ac:dyDescent="0.25">
      <c r="A18" s="312"/>
      <c r="B18" s="314"/>
      <c r="C18" s="316"/>
      <c r="D18" s="316"/>
      <c r="E18" s="314"/>
      <c r="F18" s="8" t="s">
        <v>38</v>
      </c>
      <c r="G18" s="235">
        <v>5600</v>
      </c>
      <c r="H18" s="279"/>
      <c r="I18" s="9" t="s">
        <v>38</v>
      </c>
      <c r="J18" s="114">
        <v>5600</v>
      </c>
      <c r="K18" s="115"/>
      <c r="L18" s="114">
        <v>5600</v>
      </c>
      <c r="M18" s="115"/>
      <c r="N18" s="114">
        <v>5600</v>
      </c>
      <c r="O18" s="113"/>
      <c r="P18" s="114">
        <v>5600</v>
      </c>
      <c r="Q18" s="41"/>
      <c r="R18" s="73" t="s">
        <v>38</v>
      </c>
      <c r="S18" s="234">
        <v>0</v>
      </c>
      <c r="T18" s="83" t="s">
        <v>48</v>
      </c>
      <c r="U18" s="70">
        <v>0</v>
      </c>
      <c r="V18" s="310"/>
      <c r="W18" s="69" t="s">
        <v>38</v>
      </c>
      <c r="X18" s="81">
        <f t="shared" si="0"/>
        <v>0</v>
      </c>
      <c r="Y18" s="80">
        <f t="shared" si="1"/>
        <v>0</v>
      </c>
    </row>
    <row r="19" spans="1:25" ht="21" customHeight="1" x14ac:dyDescent="0.25">
      <c r="A19" s="311">
        <v>7</v>
      </c>
      <c r="B19" s="313" t="s">
        <v>257</v>
      </c>
      <c r="C19" s="315" t="s">
        <v>256</v>
      </c>
      <c r="D19" s="315" t="s">
        <v>6</v>
      </c>
      <c r="E19" s="313" t="s">
        <v>255</v>
      </c>
      <c r="F19" s="8" t="s">
        <v>37</v>
      </c>
      <c r="G19" s="235">
        <v>212</v>
      </c>
      <c r="H19" s="287">
        <f>((G19/G20)*100)</f>
        <v>100</v>
      </c>
      <c r="I19" s="8" t="s">
        <v>37</v>
      </c>
      <c r="J19" s="110">
        <v>212</v>
      </c>
      <c r="K19" s="111"/>
      <c r="L19" s="110">
        <v>212</v>
      </c>
      <c r="M19" s="111"/>
      <c r="N19" s="110">
        <v>212</v>
      </c>
      <c r="O19" s="109"/>
      <c r="P19" s="110">
        <v>212</v>
      </c>
      <c r="Q19" s="11"/>
      <c r="R19" s="62" t="s">
        <v>37</v>
      </c>
      <c r="S19" s="232">
        <v>0</v>
      </c>
      <c r="T19" s="60" t="s">
        <v>49</v>
      </c>
      <c r="U19" s="59">
        <v>0</v>
      </c>
      <c r="V19" s="301">
        <v>0</v>
      </c>
      <c r="W19" s="58" t="s">
        <v>37</v>
      </c>
      <c r="X19" s="79">
        <f t="shared" si="0"/>
        <v>0</v>
      </c>
      <c r="Y19" s="230">
        <f t="shared" si="1"/>
        <v>0</v>
      </c>
    </row>
    <row r="20" spans="1:25" ht="21" customHeight="1" x14ac:dyDescent="0.25">
      <c r="A20" s="312"/>
      <c r="B20" s="314"/>
      <c r="C20" s="316"/>
      <c r="D20" s="316"/>
      <c r="E20" s="314"/>
      <c r="F20" s="8" t="s">
        <v>38</v>
      </c>
      <c r="G20" s="235">
        <v>212</v>
      </c>
      <c r="H20" s="279"/>
      <c r="I20" s="9" t="s">
        <v>38</v>
      </c>
      <c r="J20" s="114">
        <v>212</v>
      </c>
      <c r="K20" s="115"/>
      <c r="L20" s="114">
        <v>212</v>
      </c>
      <c r="M20" s="115"/>
      <c r="N20" s="114">
        <v>212</v>
      </c>
      <c r="O20" s="113"/>
      <c r="P20" s="114">
        <v>212</v>
      </c>
      <c r="Q20" s="41"/>
      <c r="R20" s="73" t="s">
        <v>38</v>
      </c>
      <c r="S20" s="234">
        <v>0</v>
      </c>
      <c r="T20" s="71" t="s">
        <v>48</v>
      </c>
      <c r="U20" s="70">
        <v>0</v>
      </c>
      <c r="V20" s="310"/>
      <c r="W20" s="69" t="s">
        <v>38</v>
      </c>
      <c r="X20" s="68">
        <f t="shared" si="0"/>
        <v>0</v>
      </c>
      <c r="Y20" s="80">
        <f t="shared" si="1"/>
        <v>0</v>
      </c>
    </row>
    <row r="21" spans="1:25" ht="20.25" customHeight="1" x14ac:dyDescent="0.25">
      <c r="A21" s="311">
        <v>8</v>
      </c>
      <c r="B21" s="313" t="s">
        <v>254</v>
      </c>
      <c r="C21" s="315" t="s">
        <v>253</v>
      </c>
      <c r="D21" s="315" t="s">
        <v>6</v>
      </c>
      <c r="E21" s="313" t="s">
        <v>252</v>
      </c>
      <c r="F21" s="8" t="s">
        <v>37</v>
      </c>
      <c r="G21" s="235">
        <v>4</v>
      </c>
      <c r="H21" s="287">
        <f>((G21/G22)*100)</f>
        <v>100</v>
      </c>
      <c r="I21" s="8" t="s">
        <v>37</v>
      </c>
      <c r="J21" s="110">
        <v>1</v>
      </c>
      <c r="K21" s="111"/>
      <c r="L21" s="110">
        <v>1</v>
      </c>
      <c r="M21" s="111"/>
      <c r="N21" s="110">
        <v>1</v>
      </c>
      <c r="O21" s="109"/>
      <c r="P21" s="110">
        <v>1</v>
      </c>
      <c r="Q21" s="11"/>
      <c r="R21" s="62" t="s">
        <v>37</v>
      </c>
      <c r="S21" s="232">
        <v>0</v>
      </c>
      <c r="T21" s="60" t="s">
        <v>49</v>
      </c>
      <c r="U21" s="59">
        <v>0</v>
      </c>
      <c r="V21" s="301">
        <v>0</v>
      </c>
      <c r="W21" s="58" t="s">
        <v>37</v>
      </c>
      <c r="X21" s="57">
        <f t="shared" si="0"/>
        <v>0</v>
      </c>
      <c r="Y21" s="56">
        <f t="shared" si="1"/>
        <v>0</v>
      </c>
    </row>
    <row r="22" spans="1:25" ht="24.75" customHeight="1" thickBot="1" x14ac:dyDescent="0.3">
      <c r="A22" s="303"/>
      <c r="B22" s="305"/>
      <c r="C22" s="307"/>
      <c r="D22" s="307"/>
      <c r="E22" s="305"/>
      <c r="F22" s="9" t="s">
        <v>38</v>
      </c>
      <c r="G22" s="241">
        <v>4</v>
      </c>
      <c r="H22" s="294"/>
      <c r="I22" s="9" t="s">
        <v>38</v>
      </c>
      <c r="J22" s="114">
        <v>1</v>
      </c>
      <c r="K22" s="115"/>
      <c r="L22" s="114">
        <v>1</v>
      </c>
      <c r="M22" s="115"/>
      <c r="N22" s="114">
        <v>1</v>
      </c>
      <c r="O22" s="113"/>
      <c r="P22" s="114">
        <v>1</v>
      </c>
      <c r="Q22" s="41"/>
      <c r="R22" s="240" t="s">
        <v>38</v>
      </c>
      <c r="S22" s="239">
        <v>0</v>
      </c>
      <c r="T22" s="83" t="s">
        <v>48</v>
      </c>
      <c r="U22" s="82">
        <v>0</v>
      </c>
      <c r="V22" s="319"/>
      <c r="W22" s="238" t="s">
        <v>38</v>
      </c>
      <c r="X22" s="68">
        <f t="shared" si="0"/>
        <v>0</v>
      </c>
      <c r="Y22" s="56">
        <f t="shared" si="1"/>
        <v>0</v>
      </c>
    </row>
    <row r="23" spans="1:25" ht="36" customHeight="1" x14ac:dyDescent="0.25">
      <c r="A23" s="317">
        <v>9</v>
      </c>
      <c r="B23" s="297" t="s">
        <v>251</v>
      </c>
      <c r="C23" s="295" t="s">
        <v>250</v>
      </c>
      <c r="D23" s="295" t="s">
        <v>5</v>
      </c>
      <c r="E23" s="297" t="s">
        <v>249</v>
      </c>
      <c r="F23" s="3" t="s">
        <v>37</v>
      </c>
      <c r="G23" s="237">
        <v>51000</v>
      </c>
      <c r="H23" s="299">
        <f>((G23/G24)*100)</f>
        <v>100</v>
      </c>
      <c r="I23" s="3" t="s">
        <v>37</v>
      </c>
      <c r="J23" s="118">
        <v>12750</v>
      </c>
      <c r="K23" s="119"/>
      <c r="L23" s="118">
        <v>12750</v>
      </c>
      <c r="M23" s="119"/>
      <c r="N23" s="118">
        <v>12750</v>
      </c>
      <c r="O23" s="117"/>
      <c r="P23" s="118">
        <v>12750</v>
      </c>
      <c r="Q23" s="4"/>
      <c r="R23" s="91" t="s">
        <v>37</v>
      </c>
      <c r="S23" s="236">
        <v>0</v>
      </c>
      <c r="T23" s="89" t="s">
        <v>49</v>
      </c>
      <c r="U23" s="88">
        <v>0</v>
      </c>
      <c r="V23" s="309">
        <v>0</v>
      </c>
      <c r="W23" s="87" t="s">
        <v>37</v>
      </c>
      <c r="X23" s="86">
        <f t="shared" si="0"/>
        <v>0</v>
      </c>
      <c r="Y23" s="85">
        <f t="shared" si="1"/>
        <v>0</v>
      </c>
    </row>
    <row r="24" spans="1:25" ht="36" customHeight="1" x14ac:dyDescent="0.25">
      <c r="A24" s="318"/>
      <c r="B24" s="298"/>
      <c r="C24" s="296"/>
      <c r="D24" s="296"/>
      <c r="E24" s="298"/>
      <c r="F24" s="8" t="s">
        <v>38</v>
      </c>
      <c r="G24" s="235">
        <v>51000</v>
      </c>
      <c r="H24" s="300"/>
      <c r="I24" s="9" t="s">
        <v>38</v>
      </c>
      <c r="J24" s="114">
        <v>12750</v>
      </c>
      <c r="K24" s="115"/>
      <c r="L24" s="114">
        <v>12750</v>
      </c>
      <c r="M24" s="115"/>
      <c r="N24" s="114">
        <v>12750</v>
      </c>
      <c r="O24" s="113"/>
      <c r="P24" s="114">
        <v>12750</v>
      </c>
      <c r="Q24" s="41"/>
      <c r="R24" s="73" t="s">
        <v>38</v>
      </c>
      <c r="S24" s="234">
        <v>0</v>
      </c>
      <c r="T24" s="71" t="s">
        <v>48</v>
      </c>
      <c r="U24" s="70">
        <v>0</v>
      </c>
      <c r="V24" s="310"/>
      <c r="W24" s="69" t="s">
        <v>38</v>
      </c>
      <c r="X24" s="81">
        <f t="shared" si="0"/>
        <v>0</v>
      </c>
      <c r="Y24" s="80">
        <f t="shared" si="1"/>
        <v>0</v>
      </c>
    </row>
    <row r="25" spans="1:25" ht="26.25" customHeight="1" x14ac:dyDescent="0.25">
      <c r="A25" s="311">
        <v>10</v>
      </c>
      <c r="B25" s="313" t="s">
        <v>248</v>
      </c>
      <c r="C25" s="315" t="s">
        <v>247</v>
      </c>
      <c r="D25" s="315" t="s">
        <v>6</v>
      </c>
      <c r="E25" s="313" t="s">
        <v>246</v>
      </c>
      <c r="F25" s="8" t="s">
        <v>37</v>
      </c>
      <c r="G25" s="235">
        <v>50000</v>
      </c>
      <c r="H25" s="287">
        <f>((G25/G26)*100)</f>
        <v>100</v>
      </c>
      <c r="I25" s="8" t="s">
        <v>37</v>
      </c>
      <c r="J25" s="110">
        <v>12500</v>
      </c>
      <c r="K25" s="111"/>
      <c r="L25" s="110">
        <v>12500</v>
      </c>
      <c r="M25" s="111"/>
      <c r="N25" s="110">
        <v>12500</v>
      </c>
      <c r="O25" s="109"/>
      <c r="P25" s="110">
        <v>12500</v>
      </c>
      <c r="Q25" s="11"/>
      <c r="R25" s="62" t="s">
        <v>37</v>
      </c>
      <c r="S25" s="232">
        <v>0</v>
      </c>
      <c r="T25" s="60" t="s">
        <v>49</v>
      </c>
      <c r="U25" s="59">
        <v>0</v>
      </c>
      <c r="V25" s="301">
        <v>0</v>
      </c>
      <c r="W25" s="58" t="s">
        <v>37</v>
      </c>
      <c r="X25" s="79">
        <f t="shared" si="0"/>
        <v>0</v>
      </c>
      <c r="Y25" s="230">
        <f t="shared" si="1"/>
        <v>0</v>
      </c>
    </row>
    <row r="26" spans="1:25" ht="26.25" customHeight="1" x14ac:dyDescent="0.25">
      <c r="A26" s="312"/>
      <c r="B26" s="314"/>
      <c r="C26" s="316"/>
      <c r="D26" s="316"/>
      <c r="E26" s="314"/>
      <c r="F26" s="8" t="s">
        <v>38</v>
      </c>
      <c r="G26" s="235">
        <v>50000</v>
      </c>
      <c r="H26" s="279"/>
      <c r="I26" s="9" t="s">
        <v>38</v>
      </c>
      <c r="J26" s="114">
        <v>12500</v>
      </c>
      <c r="K26" s="115"/>
      <c r="L26" s="114">
        <v>12500</v>
      </c>
      <c r="M26" s="115"/>
      <c r="N26" s="114">
        <v>12500</v>
      </c>
      <c r="O26" s="113"/>
      <c r="P26" s="114">
        <v>12500</v>
      </c>
      <c r="Q26" s="41"/>
      <c r="R26" s="73" t="s">
        <v>38</v>
      </c>
      <c r="S26" s="234">
        <v>0</v>
      </c>
      <c r="T26" s="71" t="s">
        <v>48</v>
      </c>
      <c r="U26" s="70">
        <v>0</v>
      </c>
      <c r="V26" s="310"/>
      <c r="W26" s="69" t="s">
        <v>38</v>
      </c>
      <c r="X26" s="81">
        <f t="shared" si="0"/>
        <v>0</v>
      </c>
      <c r="Y26" s="80">
        <f t="shared" si="1"/>
        <v>0</v>
      </c>
    </row>
    <row r="27" spans="1:25" ht="33" customHeight="1" x14ac:dyDescent="0.25">
      <c r="A27" s="303">
        <v>11</v>
      </c>
      <c r="B27" s="305" t="s">
        <v>245</v>
      </c>
      <c r="C27" s="307" t="s">
        <v>244</v>
      </c>
      <c r="D27" s="307" t="s">
        <v>6</v>
      </c>
      <c r="E27" s="305" t="s">
        <v>243</v>
      </c>
      <c r="F27" s="178" t="s">
        <v>37</v>
      </c>
      <c r="G27" s="233">
        <v>1000</v>
      </c>
      <c r="H27" s="294">
        <f>((G27/G28)*100)</f>
        <v>100</v>
      </c>
      <c r="I27" s="8" t="s">
        <v>37</v>
      </c>
      <c r="J27" s="110">
        <v>250</v>
      </c>
      <c r="K27" s="111"/>
      <c r="L27" s="110">
        <v>250</v>
      </c>
      <c r="M27" s="111"/>
      <c r="N27" s="110">
        <v>250</v>
      </c>
      <c r="O27" s="109"/>
      <c r="P27" s="110">
        <v>250</v>
      </c>
      <c r="Q27" s="11"/>
      <c r="R27" s="62" t="s">
        <v>37</v>
      </c>
      <c r="S27" s="232">
        <v>0</v>
      </c>
      <c r="T27" s="231" t="s">
        <v>49</v>
      </c>
      <c r="U27" s="59">
        <v>0</v>
      </c>
      <c r="V27" s="301">
        <v>0</v>
      </c>
      <c r="W27" s="58" t="s">
        <v>37</v>
      </c>
      <c r="X27" s="79">
        <f t="shared" si="0"/>
        <v>0</v>
      </c>
      <c r="Y27" s="230">
        <f t="shared" si="1"/>
        <v>0</v>
      </c>
    </row>
    <row r="28" spans="1:25" ht="33" customHeight="1" thickBot="1" x14ac:dyDescent="0.3">
      <c r="A28" s="304"/>
      <c r="B28" s="306"/>
      <c r="C28" s="308"/>
      <c r="D28" s="308"/>
      <c r="E28" s="306"/>
      <c r="F28" s="5" t="s">
        <v>38</v>
      </c>
      <c r="G28" s="229">
        <v>1000</v>
      </c>
      <c r="H28" s="268"/>
      <c r="I28" s="5" t="s">
        <v>38</v>
      </c>
      <c r="J28" s="106">
        <v>250</v>
      </c>
      <c r="K28" s="107"/>
      <c r="L28" s="106">
        <v>250</v>
      </c>
      <c r="M28" s="107"/>
      <c r="N28" s="106">
        <v>250</v>
      </c>
      <c r="O28" s="105"/>
      <c r="P28" s="106">
        <v>250</v>
      </c>
      <c r="Q28" s="6"/>
      <c r="R28" s="50" t="s">
        <v>38</v>
      </c>
      <c r="S28" s="228">
        <v>0</v>
      </c>
      <c r="T28" s="48" t="s">
        <v>48</v>
      </c>
      <c r="U28" s="47">
        <v>0</v>
      </c>
      <c r="V28" s="302"/>
      <c r="W28" s="46" t="s">
        <v>38</v>
      </c>
      <c r="X28" s="45">
        <f t="shared" si="0"/>
        <v>0</v>
      </c>
      <c r="Y28" s="44">
        <f t="shared" si="1"/>
        <v>0</v>
      </c>
    </row>
    <row r="30" spans="1:25" x14ac:dyDescent="0.25">
      <c r="A30" t="s">
        <v>242</v>
      </c>
    </row>
    <row r="32" spans="1:25" x14ac:dyDescent="0.25">
      <c r="B32" s="227" t="s">
        <v>241</v>
      </c>
    </row>
  </sheetData>
  <mergeCells count="97">
    <mergeCell ref="A1:Y1"/>
    <mergeCell ref="A2:Y2"/>
    <mergeCell ref="A3:Y3"/>
    <mergeCell ref="A4:Y4"/>
    <mergeCell ref="A5:A6"/>
    <mergeCell ref="B5:B6"/>
    <mergeCell ref="C5:C6"/>
    <mergeCell ref="D5:D6"/>
    <mergeCell ref="E5:E6"/>
    <mergeCell ref="F5:H6"/>
    <mergeCell ref="H9:H10"/>
    <mergeCell ref="I5:Q5"/>
    <mergeCell ref="R5:S6"/>
    <mergeCell ref="T5:Y5"/>
    <mergeCell ref="T6:U6"/>
    <mergeCell ref="W6:X6"/>
    <mergeCell ref="H7:H8"/>
    <mergeCell ref="R7:S8"/>
    <mergeCell ref="V7:V8"/>
    <mergeCell ref="Y7:Y8"/>
    <mergeCell ref="A7:A8"/>
    <mergeCell ref="B7:B8"/>
    <mergeCell ref="C7:C8"/>
    <mergeCell ref="D7:D8"/>
    <mergeCell ref="E7:E8"/>
    <mergeCell ref="V9:V10"/>
    <mergeCell ref="Y9:Y10"/>
    <mergeCell ref="A11:A12"/>
    <mergeCell ref="B11:B12"/>
    <mergeCell ref="C11:C12"/>
    <mergeCell ref="D11:D12"/>
    <mergeCell ref="E11:E12"/>
    <mergeCell ref="H11:H12"/>
    <mergeCell ref="R11:S12"/>
    <mergeCell ref="Y11:Y12"/>
    <mergeCell ref="R9:S10"/>
    <mergeCell ref="A9:A10"/>
    <mergeCell ref="B9:B10"/>
    <mergeCell ref="C9:C10"/>
    <mergeCell ref="D9:D10"/>
    <mergeCell ref="E9:E10"/>
    <mergeCell ref="V13:V14"/>
    <mergeCell ref="V15:V16"/>
    <mergeCell ref="A17:A18"/>
    <mergeCell ref="B17:B18"/>
    <mergeCell ref="C17:C18"/>
    <mergeCell ref="D17:D18"/>
    <mergeCell ref="E17:E18"/>
    <mergeCell ref="H17:H18"/>
    <mergeCell ref="V17:V18"/>
    <mergeCell ref="A15:A16"/>
    <mergeCell ref="A13:A14"/>
    <mergeCell ref="B13:B14"/>
    <mergeCell ref="C13:C14"/>
    <mergeCell ref="D13:D14"/>
    <mergeCell ref="E13:E14"/>
    <mergeCell ref="H13:H14"/>
    <mergeCell ref="B15:B16"/>
    <mergeCell ref="C15:C16"/>
    <mergeCell ref="D15:D16"/>
    <mergeCell ref="E15:E16"/>
    <mergeCell ref="H15:H16"/>
    <mergeCell ref="V21:V22"/>
    <mergeCell ref="A19:A20"/>
    <mergeCell ref="B19:B20"/>
    <mergeCell ref="C19:C20"/>
    <mergeCell ref="D19:D20"/>
    <mergeCell ref="E19:E20"/>
    <mergeCell ref="H19:H20"/>
    <mergeCell ref="A21:A22"/>
    <mergeCell ref="B21:B22"/>
    <mergeCell ref="C21:C22"/>
    <mergeCell ref="D21:D22"/>
    <mergeCell ref="E21:E22"/>
    <mergeCell ref="H21:H22"/>
    <mergeCell ref="V19:V20"/>
    <mergeCell ref="V23:V24"/>
    <mergeCell ref="A25:A26"/>
    <mergeCell ref="B25:B26"/>
    <mergeCell ref="C25:C26"/>
    <mergeCell ref="D25:D26"/>
    <mergeCell ref="E25:E26"/>
    <mergeCell ref="H25:H26"/>
    <mergeCell ref="V25:V26"/>
    <mergeCell ref="A23:A24"/>
    <mergeCell ref="B23:B24"/>
    <mergeCell ref="V27:V28"/>
    <mergeCell ref="A27:A28"/>
    <mergeCell ref="B27:B28"/>
    <mergeCell ref="C27:C28"/>
    <mergeCell ref="D27:D28"/>
    <mergeCell ref="E27:E28"/>
    <mergeCell ref="H27:H28"/>
    <mergeCell ref="C23:C24"/>
    <mergeCell ref="D23:D24"/>
    <mergeCell ref="E23:E24"/>
    <mergeCell ref="H23:H24"/>
  </mergeCells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zoomScale="90" zoomScaleNormal="90" workbookViewId="0">
      <selection activeCell="C13" sqref="C13:C14"/>
    </sheetView>
  </sheetViews>
  <sheetFormatPr baseColWidth="10" defaultColWidth="9.140625" defaultRowHeight="15" x14ac:dyDescent="0.25"/>
  <cols>
    <col min="1" max="1" width="5.140625" customWidth="1"/>
    <col min="2" max="2" width="47.5703125" customWidth="1"/>
    <col min="3" max="3" width="12.7109375" customWidth="1"/>
    <col min="4" max="4" width="10.5703125" bestFit="1" customWidth="1"/>
    <col min="5" max="5" width="54.28515625" customWidth="1"/>
    <col min="6" max="6" width="2.42578125" bestFit="1" customWidth="1"/>
    <col min="7" max="7" width="9.85546875" style="224" bestFit="1" customWidth="1"/>
    <col min="8" max="8" width="7.140625" bestFit="1" customWidth="1"/>
    <col min="9" max="9" width="2.42578125" bestFit="1" customWidth="1"/>
    <col min="10" max="10" width="8.7109375" customWidth="1"/>
    <col min="11" max="11" width="2.28515625" bestFit="1" customWidth="1"/>
    <col min="12" max="12" width="13.5703125" style="224" bestFit="1" customWidth="1"/>
    <col min="13" max="13" width="2.85546875" bestFit="1" customWidth="1"/>
    <col min="14" max="14" width="12.5703125" style="224" bestFit="1" customWidth="1"/>
    <col min="15" max="15" width="2.28515625" bestFit="1" customWidth="1"/>
    <col min="16" max="16" width="13.5703125" style="224" bestFit="1" customWidth="1"/>
    <col min="17" max="17" width="2.28515625" bestFit="1" customWidth="1"/>
  </cols>
  <sheetData>
    <row r="1" spans="1:17" ht="21" x14ac:dyDescent="0.35">
      <c r="A1" s="352" t="s">
        <v>26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4"/>
    </row>
    <row r="2" spans="1:17" x14ac:dyDescent="0.25">
      <c r="A2" s="247" t="s">
        <v>27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9"/>
    </row>
    <row r="3" spans="1:17" ht="15.75" x14ac:dyDescent="0.25">
      <c r="A3" s="250" t="s">
        <v>240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2"/>
    </row>
    <row r="4" spans="1:17" ht="15.75" thickBot="1" x14ac:dyDescent="0.3">
      <c r="A4" s="253" t="s">
        <v>28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5"/>
    </row>
    <row r="5" spans="1:17" ht="18" customHeight="1" x14ac:dyDescent="0.25">
      <c r="A5" s="256" t="s">
        <v>29</v>
      </c>
      <c r="B5" s="258" t="s">
        <v>30</v>
      </c>
      <c r="C5" s="258" t="s">
        <v>31</v>
      </c>
      <c r="D5" s="258" t="s">
        <v>1</v>
      </c>
      <c r="E5" s="258" t="s">
        <v>32</v>
      </c>
      <c r="F5" s="260" t="s">
        <v>33</v>
      </c>
      <c r="G5" s="262"/>
      <c r="H5" s="263"/>
      <c r="I5" s="260" t="s">
        <v>34</v>
      </c>
      <c r="J5" s="262"/>
      <c r="K5" s="262"/>
      <c r="L5" s="262"/>
      <c r="M5" s="262"/>
      <c r="N5" s="262"/>
      <c r="O5" s="262"/>
      <c r="P5" s="262"/>
      <c r="Q5" s="266"/>
    </row>
    <row r="6" spans="1:17" ht="39" customHeight="1" thickBot="1" x14ac:dyDescent="0.3">
      <c r="A6" s="257"/>
      <c r="B6" s="259"/>
      <c r="C6" s="259"/>
      <c r="D6" s="259"/>
      <c r="E6" s="259"/>
      <c r="F6" s="261"/>
      <c r="G6" s="264"/>
      <c r="H6" s="265"/>
      <c r="I6" s="1"/>
      <c r="J6" s="42" t="s">
        <v>35</v>
      </c>
      <c r="K6" s="42" t="s">
        <v>36</v>
      </c>
      <c r="L6" s="226" t="s">
        <v>35</v>
      </c>
      <c r="M6" s="42" t="s">
        <v>36</v>
      </c>
      <c r="N6" s="226" t="s">
        <v>35</v>
      </c>
      <c r="O6" s="42" t="s">
        <v>36</v>
      </c>
      <c r="P6" s="188" t="s">
        <v>35</v>
      </c>
      <c r="Q6" s="2" t="s">
        <v>36</v>
      </c>
    </row>
    <row r="7" spans="1:17" ht="21" customHeight="1" x14ac:dyDescent="0.25">
      <c r="A7" s="269">
        <v>1</v>
      </c>
      <c r="B7" s="271" t="s">
        <v>239</v>
      </c>
      <c r="C7" s="299" t="s">
        <v>0</v>
      </c>
      <c r="D7" s="299" t="s">
        <v>2</v>
      </c>
      <c r="E7" s="292" t="s">
        <v>238</v>
      </c>
      <c r="F7" s="3" t="s">
        <v>37</v>
      </c>
      <c r="G7" s="96">
        <v>833115</v>
      </c>
      <c r="H7" s="267">
        <f>(G7/G8)*100</f>
        <v>65.098196411576353</v>
      </c>
      <c r="I7" s="3" t="s">
        <v>37</v>
      </c>
      <c r="J7" s="171"/>
      <c r="K7" s="172"/>
      <c r="L7" s="171"/>
      <c r="M7" s="172"/>
      <c r="N7" s="171"/>
      <c r="O7" s="92"/>
      <c r="P7" s="93">
        <v>833115</v>
      </c>
      <c r="Q7" s="4"/>
    </row>
    <row r="8" spans="1:17" ht="21" customHeight="1" thickBot="1" x14ac:dyDescent="0.3">
      <c r="A8" s="270"/>
      <c r="B8" s="272"/>
      <c r="C8" s="363"/>
      <c r="D8" s="363"/>
      <c r="E8" s="291"/>
      <c r="F8" s="5" t="s">
        <v>38</v>
      </c>
      <c r="G8" s="55">
        <v>1279782</v>
      </c>
      <c r="H8" s="268"/>
      <c r="I8" s="5" t="s">
        <v>38</v>
      </c>
      <c r="J8" s="163"/>
      <c r="K8" s="164"/>
      <c r="L8" s="163"/>
      <c r="M8" s="164"/>
      <c r="N8" s="163"/>
      <c r="O8" s="51"/>
      <c r="P8" s="52">
        <v>1279782</v>
      </c>
      <c r="Q8" s="6"/>
    </row>
    <row r="9" spans="1:17" ht="21" customHeight="1" x14ac:dyDescent="0.25">
      <c r="A9" s="269">
        <v>2</v>
      </c>
      <c r="B9" s="271" t="s">
        <v>237</v>
      </c>
      <c r="C9" s="299" t="s">
        <v>3</v>
      </c>
      <c r="D9" s="299" t="s">
        <v>2</v>
      </c>
      <c r="E9" s="271" t="s">
        <v>236</v>
      </c>
      <c r="F9" s="3" t="s">
        <v>37</v>
      </c>
      <c r="G9" s="96">
        <v>61321118</v>
      </c>
      <c r="H9" s="350">
        <f>G9/G10</f>
        <v>73.604626012015146</v>
      </c>
      <c r="I9" s="3" t="s">
        <v>37</v>
      </c>
      <c r="J9" s="171"/>
      <c r="K9" s="172"/>
      <c r="L9" s="171"/>
      <c r="M9" s="172"/>
      <c r="N9" s="171"/>
      <c r="O9" s="92"/>
      <c r="P9" s="93">
        <v>61321118</v>
      </c>
      <c r="Q9" s="4"/>
    </row>
    <row r="10" spans="1:17" ht="21" customHeight="1" thickBot="1" x14ac:dyDescent="0.3">
      <c r="A10" s="270"/>
      <c r="B10" s="272"/>
      <c r="C10" s="363"/>
      <c r="D10" s="363"/>
      <c r="E10" s="272"/>
      <c r="F10" s="5" t="s">
        <v>38</v>
      </c>
      <c r="G10" s="55">
        <v>833115</v>
      </c>
      <c r="H10" s="351"/>
      <c r="I10" s="5" t="s">
        <v>38</v>
      </c>
      <c r="J10" s="163"/>
      <c r="K10" s="164"/>
      <c r="L10" s="163"/>
      <c r="M10" s="164"/>
      <c r="N10" s="163"/>
      <c r="O10" s="51"/>
      <c r="P10" s="52">
        <v>833115</v>
      </c>
      <c r="Q10" s="6"/>
    </row>
    <row r="11" spans="1:17" ht="27" customHeight="1" x14ac:dyDescent="0.25">
      <c r="A11" s="269">
        <v>3</v>
      </c>
      <c r="B11" s="271" t="s">
        <v>235</v>
      </c>
      <c r="C11" s="273" t="s">
        <v>39</v>
      </c>
      <c r="D11" s="299" t="s">
        <v>5</v>
      </c>
      <c r="E11" s="271" t="s">
        <v>234</v>
      </c>
      <c r="F11" s="3" t="s">
        <v>37</v>
      </c>
      <c r="G11" s="96">
        <v>178665</v>
      </c>
      <c r="H11" s="267">
        <f>(G11/G12)*100</f>
        <v>56.059854912395203</v>
      </c>
      <c r="I11" s="3" t="s">
        <v>37</v>
      </c>
      <c r="J11" s="171"/>
      <c r="K11" s="172"/>
      <c r="L11" s="171">
        <v>89332</v>
      </c>
      <c r="M11" s="172"/>
      <c r="N11" s="171"/>
      <c r="O11" s="92"/>
      <c r="P11" s="171">
        <v>89333</v>
      </c>
      <c r="Q11" s="4"/>
    </row>
    <row r="12" spans="1:17" ht="27" customHeight="1" x14ac:dyDescent="0.25">
      <c r="A12" s="280"/>
      <c r="B12" s="282"/>
      <c r="C12" s="283"/>
      <c r="D12" s="300"/>
      <c r="E12" s="282"/>
      <c r="F12" s="8" t="s">
        <v>38</v>
      </c>
      <c r="G12" s="78">
        <v>318704</v>
      </c>
      <c r="H12" s="294"/>
      <c r="I12" s="9" t="s">
        <v>38</v>
      </c>
      <c r="J12" s="158"/>
      <c r="K12" s="169"/>
      <c r="L12" s="158">
        <v>159352</v>
      </c>
      <c r="M12" s="169"/>
      <c r="N12" s="158"/>
      <c r="O12" s="74"/>
      <c r="P12" s="158">
        <v>159352</v>
      </c>
      <c r="Q12" s="10"/>
    </row>
    <row r="13" spans="1:17" ht="25.5" customHeight="1" x14ac:dyDescent="0.25">
      <c r="A13" s="280">
        <v>4</v>
      </c>
      <c r="B13" s="281" t="s">
        <v>233</v>
      </c>
      <c r="C13" s="283" t="s">
        <v>40</v>
      </c>
      <c r="D13" s="300" t="s">
        <v>6</v>
      </c>
      <c r="E13" s="281" t="s">
        <v>232</v>
      </c>
      <c r="F13" s="8" t="s">
        <v>37</v>
      </c>
      <c r="G13" s="78">
        <v>22511790</v>
      </c>
      <c r="H13" s="327">
        <f>G13/G14</f>
        <v>126</v>
      </c>
      <c r="I13" s="8" t="s">
        <v>37</v>
      </c>
      <c r="J13" s="166"/>
      <c r="K13" s="167"/>
      <c r="L13" s="166">
        <v>8933250</v>
      </c>
      <c r="M13" s="167"/>
      <c r="N13" s="166">
        <v>4466625</v>
      </c>
      <c r="O13" s="63"/>
      <c r="P13" s="64">
        <v>9111915</v>
      </c>
      <c r="Q13" s="11"/>
    </row>
    <row r="14" spans="1:17" ht="21" customHeight="1" x14ac:dyDescent="0.25">
      <c r="A14" s="280"/>
      <c r="B14" s="282"/>
      <c r="C14" s="283"/>
      <c r="D14" s="300"/>
      <c r="E14" s="282"/>
      <c r="F14" s="8" t="s">
        <v>38</v>
      </c>
      <c r="G14" s="78">
        <v>178665</v>
      </c>
      <c r="H14" s="328"/>
      <c r="I14" s="9" t="s">
        <v>38</v>
      </c>
      <c r="J14" s="158"/>
      <c r="K14" s="169"/>
      <c r="L14" s="158">
        <v>178665</v>
      </c>
      <c r="M14" s="169"/>
      <c r="N14" s="158">
        <v>178665</v>
      </c>
      <c r="O14" s="74"/>
      <c r="P14" s="158">
        <v>178665</v>
      </c>
      <c r="Q14" s="10"/>
    </row>
    <row r="15" spans="1:17" ht="24.75" customHeight="1" x14ac:dyDescent="0.25">
      <c r="A15" s="280">
        <v>5</v>
      </c>
      <c r="B15" s="364" t="s">
        <v>231</v>
      </c>
      <c r="C15" s="283" t="s">
        <v>41</v>
      </c>
      <c r="D15" s="300" t="s">
        <v>6</v>
      </c>
      <c r="E15" s="364" t="s">
        <v>225</v>
      </c>
      <c r="F15" s="8" t="s">
        <v>37</v>
      </c>
      <c r="G15" s="78">
        <v>212</v>
      </c>
      <c r="H15" s="361">
        <f>(G15/G16)*100</f>
        <v>100</v>
      </c>
      <c r="I15" s="8" t="s">
        <v>37</v>
      </c>
      <c r="J15" s="166"/>
      <c r="K15" s="167"/>
      <c r="L15" s="166">
        <v>50</v>
      </c>
      <c r="M15" s="167"/>
      <c r="N15" s="166">
        <v>80</v>
      </c>
      <c r="O15" s="63"/>
      <c r="P15" s="64">
        <v>82</v>
      </c>
      <c r="Q15" s="11"/>
    </row>
    <row r="16" spans="1:17" ht="24.75" customHeight="1" thickBot="1" x14ac:dyDescent="0.3">
      <c r="A16" s="270"/>
      <c r="B16" s="291"/>
      <c r="C16" s="274"/>
      <c r="D16" s="363"/>
      <c r="E16" s="291"/>
      <c r="F16" s="5" t="s">
        <v>38</v>
      </c>
      <c r="G16" s="55">
        <v>212</v>
      </c>
      <c r="H16" s="351"/>
      <c r="I16" s="5" t="s">
        <v>38</v>
      </c>
      <c r="J16" s="163"/>
      <c r="K16" s="164"/>
      <c r="L16" s="163">
        <v>50</v>
      </c>
      <c r="M16" s="164"/>
      <c r="N16" s="163">
        <v>80</v>
      </c>
      <c r="O16" s="51"/>
      <c r="P16" s="52">
        <v>82</v>
      </c>
      <c r="Q16" s="120"/>
    </row>
    <row r="17" spans="1:17" ht="24" customHeight="1" x14ac:dyDescent="0.25">
      <c r="A17" s="269">
        <v>6</v>
      </c>
      <c r="B17" s="369" t="s">
        <v>230</v>
      </c>
      <c r="C17" s="273" t="s">
        <v>43</v>
      </c>
      <c r="D17" s="299" t="s">
        <v>5</v>
      </c>
      <c r="E17" s="369" t="s">
        <v>229</v>
      </c>
      <c r="F17" s="3" t="s">
        <v>37</v>
      </c>
      <c r="G17" s="96">
        <v>242010</v>
      </c>
      <c r="H17" s="267">
        <f>(G17/G18)*100</f>
        <v>75.935664440985988</v>
      </c>
      <c r="I17" s="3" t="s">
        <v>37</v>
      </c>
      <c r="J17" s="171"/>
      <c r="K17" s="172"/>
      <c r="L17" s="171">
        <v>121005</v>
      </c>
      <c r="M17" s="172"/>
      <c r="N17" s="171"/>
      <c r="O17" s="92"/>
      <c r="P17" s="93">
        <v>121005</v>
      </c>
      <c r="Q17" s="4"/>
    </row>
    <row r="18" spans="1:17" ht="24" customHeight="1" x14ac:dyDescent="0.25">
      <c r="A18" s="280"/>
      <c r="B18" s="282"/>
      <c r="C18" s="283"/>
      <c r="D18" s="300"/>
      <c r="E18" s="282"/>
      <c r="F18" s="8" t="s">
        <v>38</v>
      </c>
      <c r="G18" s="78">
        <v>318704</v>
      </c>
      <c r="H18" s="294"/>
      <c r="I18" s="9" t="s">
        <v>38</v>
      </c>
      <c r="J18" s="158"/>
      <c r="K18" s="169"/>
      <c r="L18" s="158">
        <v>159352</v>
      </c>
      <c r="M18" s="169"/>
      <c r="N18" s="158"/>
      <c r="O18" s="74"/>
      <c r="P18" s="158">
        <v>159352</v>
      </c>
      <c r="Q18" s="41"/>
    </row>
    <row r="19" spans="1:17" ht="24" customHeight="1" x14ac:dyDescent="0.25">
      <c r="A19" s="280">
        <v>7</v>
      </c>
      <c r="B19" s="281" t="s">
        <v>228</v>
      </c>
      <c r="C19" s="367" t="s">
        <v>53</v>
      </c>
      <c r="D19" s="300" t="s">
        <v>6</v>
      </c>
      <c r="E19" s="289" t="s">
        <v>227</v>
      </c>
      <c r="F19" s="8" t="s">
        <v>37</v>
      </c>
      <c r="G19" s="78">
        <v>35491200</v>
      </c>
      <c r="H19" s="327">
        <f>G19/G20</f>
        <v>146.65179124829552</v>
      </c>
      <c r="I19" s="8" t="s">
        <v>37</v>
      </c>
      <c r="J19" s="166"/>
      <c r="K19" s="167"/>
      <c r="L19" s="166">
        <v>14530800</v>
      </c>
      <c r="M19" s="167"/>
      <c r="N19" s="166">
        <v>7222600</v>
      </c>
      <c r="O19" s="63"/>
      <c r="P19" s="64">
        <v>13737800</v>
      </c>
      <c r="Q19" s="11"/>
    </row>
    <row r="20" spans="1:17" ht="24" customHeight="1" x14ac:dyDescent="0.25">
      <c r="A20" s="280"/>
      <c r="B20" s="282"/>
      <c r="C20" s="366"/>
      <c r="D20" s="300"/>
      <c r="E20" s="289"/>
      <c r="F20" s="8" t="s">
        <v>38</v>
      </c>
      <c r="G20" s="78">
        <v>242010</v>
      </c>
      <c r="H20" s="328"/>
      <c r="I20" s="9" t="s">
        <v>38</v>
      </c>
      <c r="J20" s="158"/>
      <c r="K20" s="169"/>
      <c r="L20" s="158">
        <v>242010</v>
      </c>
      <c r="M20" s="169"/>
      <c r="N20" s="158">
        <v>242010</v>
      </c>
      <c r="O20" s="74"/>
      <c r="P20" s="158">
        <v>242010</v>
      </c>
      <c r="Q20" s="41"/>
    </row>
    <row r="21" spans="1:17" ht="26.25" customHeight="1" x14ac:dyDescent="0.25">
      <c r="A21" s="280">
        <v>8</v>
      </c>
      <c r="B21" s="362" t="s">
        <v>226</v>
      </c>
      <c r="C21" s="367" t="s">
        <v>44</v>
      </c>
      <c r="D21" s="300" t="s">
        <v>6</v>
      </c>
      <c r="E21" s="364" t="s">
        <v>225</v>
      </c>
      <c r="F21" s="8" t="s">
        <v>37</v>
      </c>
      <c r="G21" s="67">
        <v>212</v>
      </c>
      <c r="H21" s="361">
        <f>(G21/G22)*100</f>
        <v>100</v>
      </c>
      <c r="I21" s="8" t="s">
        <v>37</v>
      </c>
      <c r="J21" s="166"/>
      <c r="K21" s="167"/>
      <c r="L21" s="166">
        <v>50</v>
      </c>
      <c r="M21" s="167"/>
      <c r="N21" s="166">
        <v>80</v>
      </c>
      <c r="O21" s="63"/>
      <c r="P21" s="64">
        <v>82</v>
      </c>
      <c r="Q21" s="11"/>
    </row>
    <row r="22" spans="1:17" ht="26.25" customHeight="1" thickBot="1" x14ac:dyDescent="0.3">
      <c r="A22" s="270"/>
      <c r="B22" s="272"/>
      <c r="C22" s="368"/>
      <c r="D22" s="363"/>
      <c r="E22" s="291"/>
      <c r="F22" s="5" t="s">
        <v>38</v>
      </c>
      <c r="G22" s="55">
        <v>212</v>
      </c>
      <c r="H22" s="351"/>
      <c r="I22" s="5" t="s">
        <v>38</v>
      </c>
      <c r="J22" s="163"/>
      <c r="K22" s="164"/>
      <c r="L22" s="163">
        <v>50</v>
      </c>
      <c r="M22" s="164"/>
      <c r="N22" s="163">
        <v>80</v>
      </c>
      <c r="O22" s="51"/>
      <c r="P22" s="52">
        <v>82</v>
      </c>
      <c r="Q22" s="6"/>
    </row>
    <row r="23" spans="1:17" ht="36" customHeight="1" x14ac:dyDescent="0.25">
      <c r="A23" s="269">
        <v>9</v>
      </c>
      <c r="B23" s="271" t="s">
        <v>224</v>
      </c>
      <c r="C23" s="365" t="s">
        <v>188</v>
      </c>
      <c r="D23" s="299" t="s">
        <v>6</v>
      </c>
      <c r="E23" s="271" t="s">
        <v>223</v>
      </c>
      <c r="F23" s="3" t="s">
        <v>37</v>
      </c>
      <c r="G23" s="96">
        <v>324901</v>
      </c>
      <c r="H23" s="267">
        <f>(G23/G24)*100</f>
        <v>33.805892966023571</v>
      </c>
      <c r="I23" s="3" t="s">
        <v>37</v>
      </c>
      <c r="J23" s="171"/>
      <c r="K23" s="172"/>
      <c r="L23" s="171">
        <v>162450</v>
      </c>
      <c r="M23" s="172"/>
      <c r="N23" s="171"/>
      <c r="O23" s="92"/>
      <c r="P23" s="93">
        <v>162451</v>
      </c>
      <c r="Q23" s="4"/>
    </row>
    <row r="24" spans="1:17" ht="36" customHeight="1" x14ac:dyDescent="0.25">
      <c r="A24" s="280"/>
      <c r="B24" s="282"/>
      <c r="C24" s="366"/>
      <c r="D24" s="300"/>
      <c r="E24" s="282"/>
      <c r="F24" s="8" t="s">
        <v>38</v>
      </c>
      <c r="G24" s="78">
        <v>961078</v>
      </c>
      <c r="H24" s="294"/>
      <c r="I24" s="9" t="s">
        <v>38</v>
      </c>
      <c r="J24" s="158"/>
      <c r="K24" s="169"/>
      <c r="L24" s="158">
        <v>480539</v>
      </c>
      <c r="M24" s="169"/>
      <c r="N24" s="158"/>
      <c r="O24" s="74"/>
      <c r="P24" s="75">
        <v>480539</v>
      </c>
      <c r="Q24" s="41"/>
    </row>
    <row r="25" spans="1:17" ht="24.75" customHeight="1" x14ac:dyDescent="0.25">
      <c r="A25" s="280">
        <v>10</v>
      </c>
      <c r="B25" s="281" t="s">
        <v>222</v>
      </c>
      <c r="C25" s="300" t="s">
        <v>221</v>
      </c>
      <c r="D25" s="300" t="s">
        <v>6</v>
      </c>
      <c r="E25" s="281" t="s">
        <v>220</v>
      </c>
      <c r="F25" s="8" t="s">
        <v>37</v>
      </c>
      <c r="G25" s="78">
        <v>3064800</v>
      </c>
      <c r="H25" s="327">
        <f>G25/G26</f>
        <v>10</v>
      </c>
      <c r="I25" s="8" t="s">
        <v>37</v>
      </c>
      <c r="J25" s="166"/>
      <c r="K25" s="167"/>
      <c r="L25" s="166">
        <f>306480*4</f>
        <v>1225920</v>
      </c>
      <c r="M25" s="167"/>
      <c r="N25" s="166">
        <f>306480*3</f>
        <v>919440</v>
      </c>
      <c r="O25" s="63"/>
      <c r="P25" s="166">
        <f>306480*3</f>
        <v>919440</v>
      </c>
      <c r="Q25" s="11"/>
    </row>
    <row r="26" spans="1:17" ht="24.75" customHeight="1" x14ac:dyDescent="0.25">
      <c r="A26" s="280"/>
      <c r="B26" s="282"/>
      <c r="C26" s="300"/>
      <c r="D26" s="300"/>
      <c r="E26" s="282"/>
      <c r="F26" s="8" t="s">
        <v>38</v>
      </c>
      <c r="G26" s="78">
        <v>306480</v>
      </c>
      <c r="H26" s="328"/>
      <c r="I26" s="9" t="s">
        <v>38</v>
      </c>
      <c r="J26" s="158"/>
      <c r="K26" s="169"/>
      <c r="L26" s="158">
        <v>306480</v>
      </c>
      <c r="M26" s="169"/>
      <c r="N26" s="158">
        <v>306480</v>
      </c>
      <c r="O26" s="74"/>
      <c r="P26" s="158">
        <v>306480</v>
      </c>
      <c r="Q26" s="41"/>
    </row>
    <row r="27" spans="1:17" ht="36" customHeight="1" x14ac:dyDescent="0.25">
      <c r="A27" s="280">
        <v>11</v>
      </c>
      <c r="B27" s="281" t="s">
        <v>219</v>
      </c>
      <c r="C27" s="300" t="s">
        <v>218</v>
      </c>
      <c r="D27" s="300" t="s">
        <v>6</v>
      </c>
      <c r="E27" s="362" t="s">
        <v>217</v>
      </c>
      <c r="F27" s="8" t="s">
        <v>37</v>
      </c>
      <c r="G27" s="78">
        <v>212</v>
      </c>
      <c r="H27" s="361">
        <f>(G27/G28)*100</f>
        <v>100</v>
      </c>
      <c r="I27" s="8" t="s">
        <v>37</v>
      </c>
      <c r="J27" s="166"/>
      <c r="K27" s="167"/>
      <c r="L27" s="166">
        <v>50</v>
      </c>
      <c r="M27" s="167"/>
      <c r="N27" s="166">
        <v>80</v>
      </c>
      <c r="O27" s="63"/>
      <c r="P27" s="64">
        <v>82</v>
      </c>
      <c r="Q27" s="11"/>
    </row>
    <row r="28" spans="1:17" ht="36" customHeight="1" x14ac:dyDescent="0.25">
      <c r="A28" s="280"/>
      <c r="B28" s="282"/>
      <c r="C28" s="300"/>
      <c r="D28" s="300"/>
      <c r="E28" s="282"/>
      <c r="F28" s="8" t="s">
        <v>38</v>
      </c>
      <c r="G28" s="78">
        <v>212</v>
      </c>
      <c r="H28" s="361"/>
      <c r="I28" s="9" t="s">
        <v>38</v>
      </c>
      <c r="J28" s="158"/>
      <c r="K28" s="169"/>
      <c r="L28" s="181">
        <v>50</v>
      </c>
      <c r="M28" s="182"/>
      <c r="N28" s="181">
        <v>80</v>
      </c>
      <c r="O28" s="225"/>
      <c r="P28" s="197">
        <v>82</v>
      </c>
      <c r="Q28" s="41"/>
    </row>
    <row r="29" spans="1:17" ht="39" customHeight="1" x14ac:dyDescent="0.25">
      <c r="A29" s="280">
        <v>12</v>
      </c>
      <c r="B29" s="281" t="s">
        <v>216</v>
      </c>
      <c r="C29" s="300" t="s">
        <v>215</v>
      </c>
      <c r="D29" s="300" t="s">
        <v>6</v>
      </c>
      <c r="E29" s="281" t="s">
        <v>214</v>
      </c>
      <c r="F29" s="8" t="s">
        <v>37</v>
      </c>
      <c r="G29" s="78">
        <v>165789</v>
      </c>
      <c r="H29" s="327">
        <f>G29/G30</f>
        <v>9</v>
      </c>
      <c r="I29" s="8" t="s">
        <v>37</v>
      </c>
      <c r="J29" s="166"/>
      <c r="K29" s="167"/>
      <c r="L29" s="158">
        <v>55263</v>
      </c>
      <c r="M29" s="169"/>
      <c r="N29" s="158">
        <v>73684</v>
      </c>
      <c r="O29" s="74"/>
      <c r="P29" s="75">
        <v>36842</v>
      </c>
      <c r="Q29" s="11"/>
    </row>
    <row r="30" spans="1:17" ht="39" customHeight="1" x14ac:dyDescent="0.25">
      <c r="A30" s="280"/>
      <c r="B30" s="282"/>
      <c r="C30" s="300"/>
      <c r="D30" s="300"/>
      <c r="E30" s="282"/>
      <c r="F30" s="8" t="s">
        <v>38</v>
      </c>
      <c r="G30" s="78">
        <v>18421</v>
      </c>
      <c r="H30" s="328"/>
      <c r="I30" s="9" t="s">
        <v>38</v>
      </c>
      <c r="J30" s="158"/>
      <c r="K30" s="169"/>
      <c r="L30" s="158">
        <v>18421</v>
      </c>
      <c r="M30" s="169"/>
      <c r="N30" s="158">
        <v>18421</v>
      </c>
      <c r="O30" s="74"/>
      <c r="P30" s="158">
        <v>18421</v>
      </c>
      <c r="Q30" s="41"/>
    </row>
    <row r="31" spans="1:17" ht="45" customHeight="1" x14ac:dyDescent="0.25">
      <c r="A31" s="280">
        <v>13</v>
      </c>
      <c r="B31" s="281" t="s">
        <v>213</v>
      </c>
      <c r="C31" s="300" t="s">
        <v>212</v>
      </c>
      <c r="D31" s="300" t="s">
        <v>6</v>
      </c>
      <c r="E31" s="362" t="s">
        <v>211</v>
      </c>
      <c r="F31" s="8" t="s">
        <v>37</v>
      </c>
      <c r="G31" s="78">
        <v>212</v>
      </c>
      <c r="H31" s="361">
        <f>(G31/G32)*100</f>
        <v>100</v>
      </c>
      <c r="I31" s="8" t="s">
        <v>37</v>
      </c>
      <c r="J31" s="166"/>
      <c r="K31" s="167"/>
      <c r="L31" s="166">
        <v>50</v>
      </c>
      <c r="M31" s="167"/>
      <c r="N31" s="166">
        <v>80</v>
      </c>
      <c r="O31" s="63"/>
      <c r="P31" s="64">
        <v>82</v>
      </c>
      <c r="Q31" s="11"/>
    </row>
    <row r="32" spans="1:17" ht="45" customHeight="1" thickBot="1" x14ac:dyDescent="0.3">
      <c r="A32" s="270"/>
      <c r="B32" s="272"/>
      <c r="C32" s="363"/>
      <c r="D32" s="363"/>
      <c r="E32" s="272"/>
      <c r="F32" s="5" t="s">
        <v>38</v>
      </c>
      <c r="G32" s="55">
        <v>212</v>
      </c>
      <c r="H32" s="351"/>
      <c r="I32" s="5" t="s">
        <v>38</v>
      </c>
      <c r="J32" s="163"/>
      <c r="K32" s="164"/>
      <c r="L32" s="163">
        <v>50</v>
      </c>
      <c r="M32" s="164"/>
      <c r="N32" s="163">
        <v>80</v>
      </c>
      <c r="O32" s="51"/>
      <c r="P32" s="52">
        <v>82</v>
      </c>
      <c r="Q32" s="6"/>
    </row>
  </sheetData>
  <mergeCells count="89">
    <mergeCell ref="A1:Q1"/>
    <mergeCell ref="A2:Q2"/>
    <mergeCell ref="A3:Q3"/>
    <mergeCell ref="A4:Q4"/>
    <mergeCell ref="A5:A6"/>
    <mergeCell ref="B5:B6"/>
    <mergeCell ref="C5:C6"/>
    <mergeCell ref="D5:D6"/>
    <mergeCell ref="E5:E6"/>
    <mergeCell ref="F5:H6"/>
    <mergeCell ref="I5:Q5"/>
    <mergeCell ref="H7:H8"/>
    <mergeCell ref="A9:A10"/>
    <mergeCell ref="B9:B10"/>
    <mergeCell ref="C9:C10"/>
    <mergeCell ref="D9:D10"/>
    <mergeCell ref="E9:E10"/>
    <mergeCell ref="H9:H10"/>
    <mergeCell ref="A7:A8"/>
    <mergeCell ref="B7:B8"/>
    <mergeCell ref="C7:C8"/>
    <mergeCell ref="D7:D8"/>
    <mergeCell ref="E7:E8"/>
    <mergeCell ref="H13:H14"/>
    <mergeCell ref="A11:A12"/>
    <mergeCell ref="B11:B12"/>
    <mergeCell ref="C11:C12"/>
    <mergeCell ref="D11:D12"/>
    <mergeCell ref="E11:E12"/>
    <mergeCell ref="H11:H12"/>
    <mergeCell ref="A13:A14"/>
    <mergeCell ref="B13:B14"/>
    <mergeCell ref="C13:C14"/>
    <mergeCell ref="D13:D14"/>
    <mergeCell ref="E13:E14"/>
    <mergeCell ref="H19:H20"/>
    <mergeCell ref="A21:A22"/>
    <mergeCell ref="B21:B22"/>
    <mergeCell ref="C21:C22"/>
    <mergeCell ref="E15:E16"/>
    <mergeCell ref="H15:H16"/>
    <mergeCell ref="A17:A18"/>
    <mergeCell ref="B17:B18"/>
    <mergeCell ref="C17:C18"/>
    <mergeCell ref="D17:D18"/>
    <mergeCell ref="E17:E18"/>
    <mergeCell ref="H17:H18"/>
    <mergeCell ref="A15:A16"/>
    <mergeCell ref="B15:B16"/>
    <mergeCell ref="C15:C16"/>
    <mergeCell ref="D15:D16"/>
    <mergeCell ref="A19:A20"/>
    <mergeCell ref="B19:B20"/>
    <mergeCell ref="C19:C20"/>
    <mergeCell ref="D19:D20"/>
    <mergeCell ref="E19:E20"/>
    <mergeCell ref="D21:D22"/>
    <mergeCell ref="E21:E22"/>
    <mergeCell ref="H25:H26"/>
    <mergeCell ref="A23:A24"/>
    <mergeCell ref="B23:B24"/>
    <mergeCell ref="C23:C24"/>
    <mergeCell ref="D23:D24"/>
    <mergeCell ref="E23:E24"/>
    <mergeCell ref="H23:H24"/>
    <mergeCell ref="A25:A26"/>
    <mergeCell ref="H21:H22"/>
    <mergeCell ref="B25:B26"/>
    <mergeCell ref="C25:C26"/>
    <mergeCell ref="D25:D26"/>
    <mergeCell ref="E25:E26"/>
    <mergeCell ref="H31:H32"/>
    <mergeCell ref="B29:B30"/>
    <mergeCell ref="C29:C30"/>
    <mergeCell ref="D29:D30"/>
    <mergeCell ref="E29:E30"/>
    <mergeCell ref="H29:H30"/>
    <mergeCell ref="A31:A32"/>
    <mergeCell ref="B31:B32"/>
    <mergeCell ref="C31:C32"/>
    <mergeCell ref="D31:D32"/>
    <mergeCell ref="E31:E32"/>
    <mergeCell ref="A29:A30"/>
    <mergeCell ref="H27:H28"/>
    <mergeCell ref="A27:A28"/>
    <mergeCell ref="B27:B28"/>
    <mergeCell ref="C27:C28"/>
    <mergeCell ref="D27:D28"/>
    <mergeCell ref="E27:E28"/>
  </mergeCells>
  <pageMargins left="0.7" right="0.7" top="0.75" bottom="0.75" header="0.3" footer="0.3"/>
  <pageSetup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topLeftCell="A22" zoomScale="85" zoomScaleNormal="85" workbookViewId="0">
      <selection activeCell="B35" sqref="B35:B36"/>
    </sheetView>
  </sheetViews>
  <sheetFormatPr baseColWidth="10" defaultColWidth="9.140625" defaultRowHeight="15" x14ac:dyDescent="0.25"/>
  <cols>
    <col min="1" max="1" width="5.140625" customWidth="1"/>
    <col min="2" max="2" width="45.7109375" customWidth="1"/>
    <col min="3" max="3" width="12" style="191" customWidth="1"/>
    <col min="4" max="4" width="11.28515625" customWidth="1"/>
    <col min="5" max="5" width="54.28515625" customWidth="1"/>
    <col min="6" max="6" width="2.42578125" bestFit="1" customWidth="1"/>
    <col min="7" max="7" width="8.85546875" customWidth="1"/>
    <col min="8" max="8" width="8.42578125" customWidth="1"/>
    <col min="9" max="9" width="2.42578125" bestFit="1" customWidth="1"/>
    <col min="10" max="10" width="7.7109375" style="189" bestFit="1" customWidth="1"/>
    <col min="11" max="11" width="5.140625" style="189" bestFit="1" customWidth="1"/>
    <col min="12" max="12" width="9.140625" style="189"/>
    <col min="13" max="13" width="8.28515625" style="190" customWidth="1"/>
    <col min="14" max="14" width="7.7109375" style="189" bestFit="1" customWidth="1"/>
    <col min="15" max="15" width="4.140625" style="190" bestFit="1" customWidth="1"/>
    <col min="16" max="16" width="7.7109375" style="189" bestFit="1" customWidth="1"/>
    <col min="17" max="17" width="9.140625" customWidth="1"/>
  </cols>
  <sheetData>
    <row r="1" spans="1:17" ht="21" x14ac:dyDescent="0.35">
      <c r="A1" s="352" t="s">
        <v>26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4"/>
    </row>
    <row r="2" spans="1:17" x14ac:dyDescent="0.25">
      <c r="A2" s="247" t="s">
        <v>27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9"/>
    </row>
    <row r="3" spans="1:17" ht="15.75" x14ac:dyDescent="0.25">
      <c r="A3" s="250" t="s">
        <v>210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2"/>
    </row>
    <row r="4" spans="1:17" ht="15.75" thickBot="1" x14ac:dyDescent="0.3">
      <c r="A4" s="253" t="s">
        <v>209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5"/>
    </row>
    <row r="5" spans="1:17" ht="15" customHeight="1" x14ac:dyDescent="0.25">
      <c r="A5" s="256" t="s">
        <v>29</v>
      </c>
      <c r="B5" s="258" t="s">
        <v>30</v>
      </c>
      <c r="C5" s="258" t="s">
        <v>31</v>
      </c>
      <c r="D5" s="258" t="s">
        <v>1</v>
      </c>
      <c r="E5" s="258" t="s">
        <v>32</v>
      </c>
      <c r="F5" s="260" t="s">
        <v>33</v>
      </c>
      <c r="G5" s="262"/>
      <c r="H5" s="263"/>
      <c r="I5" s="260" t="s">
        <v>34</v>
      </c>
      <c r="J5" s="262"/>
      <c r="K5" s="262"/>
      <c r="L5" s="262"/>
      <c r="M5" s="262"/>
      <c r="N5" s="262"/>
      <c r="O5" s="262"/>
      <c r="P5" s="262"/>
      <c r="Q5" s="266"/>
    </row>
    <row r="6" spans="1:17" ht="40.5" customHeight="1" x14ac:dyDescent="0.25">
      <c r="A6" s="394"/>
      <c r="B6" s="395"/>
      <c r="C6" s="395"/>
      <c r="D6" s="395"/>
      <c r="E6" s="395"/>
      <c r="F6" s="396"/>
      <c r="G6" s="397"/>
      <c r="H6" s="265"/>
      <c r="I6" s="1"/>
      <c r="J6" s="42" t="s">
        <v>35</v>
      </c>
      <c r="K6" s="42" t="s">
        <v>36</v>
      </c>
      <c r="L6" s="42" t="s">
        <v>35</v>
      </c>
      <c r="M6" s="42" t="s">
        <v>36</v>
      </c>
      <c r="N6" s="42" t="s">
        <v>35</v>
      </c>
      <c r="O6" s="42" t="s">
        <v>36</v>
      </c>
      <c r="P6" s="42" t="s">
        <v>35</v>
      </c>
      <c r="Q6" s="2" t="s">
        <v>36</v>
      </c>
    </row>
    <row r="7" spans="1:17" ht="28.5" customHeight="1" x14ac:dyDescent="0.25">
      <c r="A7" s="280">
        <v>1</v>
      </c>
      <c r="B7" s="281" t="s">
        <v>208</v>
      </c>
      <c r="C7" s="283" t="s">
        <v>0</v>
      </c>
      <c r="D7" s="300" t="s">
        <v>2</v>
      </c>
      <c r="E7" s="289" t="s">
        <v>207</v>
      </c>
      <c r="F7" s="8" t="s">
        <v>37</v>
      </c>
      <c r="G7" s="78">
        <v>3419</v>
      </c>
      <c r="H7" s="385">
        <f>(G7/G8-1)*100</f>
        <v>10.00643500643501</v>
      </c>
      <c r="I7" s="8" t="s">
        <v>37</v>
      </c>
      <c r="J7" s="64"/>
      <c r="K7" s="66"/>
      <c r="L7" s="64"/>
      <c r="M7" s="202"/>
      <c r="N7" s="64"/>
      <c r="O7" s="202"/>
      <c r="P7" s="64">
        <v>3419</v>
      </c>
      <c r="Q7" s="11"/>
    </row>
    <row r="8" spans="1:17" ht="28.5" customHeight="1" thickBot="1" x14ac:dyDescent="0.3">
      <c r="A8" s="398"/>
      <c r="B8" s="387"/>
      <c r="C8" s="367"/>
      <c r="D8" s="287"/>
      <c r="E8" s="281"/>
      <c r="F8" s="9" t="s">
        <v>38</v>
      </c>
      <c r="G8" s="187">
        <v>3108</v>
      </c>
      <c r="H8" s="386"/>
      <c r="I8" s="9" t="s">
        <v>38</v>
      </c>
      <c r="J8" s="75"/>
      <c r="K8" s="77"/>
      <c r="L8" s="75"/>
      <c r="M8" s="194"/>
      <c r="N8" s="75"/>
      <c r="O8" s="194"/>
      <c r="P8" s="75">
        <v>3108</v>
      </c>
      <c r="Q8" s="41"/>
    </row>
    <row r="9" spans="1:17" ht="22.5" customHeight="1" x14ac:dyDescent="0.25">
      <c r="A9" s="269">
        <v>2</v>
      </c>
      <c r="B9" s="271" t="s">
        <v>206</v>
      </c>
      <c r="C9" s="273" t="s">
        <v>3</v>
      </c>
      <c r="D9" s="299" t="s">
        <v>2</v>
      </c>
      <c r="E9" s="271" t="s">
        <v>205</v>
      </c>
      <c r="F9" s="3" t="s">
        <v>37</v>
      </c>
      <c r="G9" s="96">
        <v>1265</v>
      </c>
      <c r="H9" s="390">
        <f>(G9/G10)*100</f>
        <v>36.99912255045335</v>
      </c>
      <c r="I9" s="3" t="s">
        <v>37</v>
      </c>
      <c r="J9" s="93"/>
      <c r="K9" s="95"/>
      <c r="L9" s="93"/>
      <c r="M9" s="205"/>
      <c r="N9" s="93"/>
      <c r="O9" s="205"/>
      <c r="P9" s="93">
        <v>1265</v>
      </c>
      <c r="Q9" s="4"/>
    </row>
    <row r="10" spans="1:17" ht="22.5" customHeight="1" thickBot="1" x14ac:dyDescent="0.3">
      <c r="A10" s="270"/>
      <c r="B10" s="272"/>
      <c r="C10" s="274"/>
      <c r="D10" s="363"/>
      <c r="E10" s="272"/>
      <c r="F10" s="5" t="s">
        <v>38</v>
      </c>
      <c r="G10" s="55">
        <v>3419</v>
      </c>
      <c r="H10" s="391"/>
      <c r="I10" s="5" t="s">
        <v>38</v>
      </c>
      <c r="J10" s="52"/>
      <c r="K10" s="54"/>
      <c r="L10" s="52"/>
      <c r="M10" s="192"/>
      <c r="N10" s="52"/>
      <c r="O10" s="192"/>
      <c r="P10" s="52">
        <v>3419</v>
      </c>
      <c r="Q10" s="6"/>
    </row>
    <row r="11" spans="1:17" ht="19.5" customHeight="1" x14ac:dyDescent="0.25">
      <c r="A11" s="269">
        <v>3</v>
      </c>
      <c r="B11" s="271" t="s">
        <v>204</v>
      </c>
      <c r="C11" s="273" t="s">
        <v>39</v>
      </c>
      <c r="D11" s="299" t="s">
        <v>5</v>
      </c>
      <c r="E11" s="271" t="s">
        <v>203</v>
      </c>
      <c r="F11" s="3" t="s">
        <v>37</v>
      </c>
      <c r="G11" s="96">
        <v>660</v>
      </c>
      <c r="H11" s="392">
        <f>(G11/G12)*100</f>
        <v>19.303890026323486</v>
      </c>
      <c r="I11" s="3" t="s">
        <v>37</v>
      </c>
      <c r="J11" s="93"/>
      <c r="K11" s="95"/>
      <c r="L11" s="93">
        <v>330</v>
      </c>
      <c r="M11" s="206"/>
      <c r="N11" s="93"/>
      <c r="O11" s="205"/>
      <c r="P11" s="93">
        <v>330</v>
      </c>
      <c r="Q11" s="204"/>
    </row>
    <row r="12" spans="1:17" ht="19.5" customHeight="1" x14ac:dyDescent="0.25">
      <c r="A12" s="280"/>
      <c r="B12" s="282"/>
      <c r="C12" s="283"/>
      <c r="D12" s="300"/>
      <c r="E12" s="282"/>
      <c r="F12" s="8" t="s">
        <v>38</v>
      </c>
      <c r="G12" s="78">
        <v>3419</v>
      </c>
      <c r="H12" s="393"/>
      <c r="I12" s="8" t="s">
        <v>38</v>
      </c>
      <c r="J12" s="197"/>
      <c r="K12" s="200"/>
      <c r="L12" s="197">
        <v>1710</v>
      </c>
      <c r="M12" s="199"/>
      <c r="N12" s="197"/>
      <c r="O12" s="198"/>
      <c r="P12" s="197">
        <v>1709</v>
      </c>
      <c r="Q12" s="196"/>
    </row>
    <row r="13" spans="1:17" ht="24.75" customHeight="1" x14ac:dyDescent="0.25">
      <c r="A13" s="280">
        <v>4</v>
      </c>
      <c r="B13" s="281" t="s">
        <v>202</v>
      </c>
      <c r="C13" s="283" t="s">
        <v>40</v>
      </c>
      <c r="D13" s="300" t="s">
        <v>6</v>
      </c>
      <c r="E13" s="281" t="s">
        <v>201</v>
      </c>
      <c r="F13" s="8" t="s">
        <v>37</v>
      </c>
      <c r="G13" s="78">
        <v>3419</v>
      </c>
      <c r="H13" s="380">
        <f>(G13/G14)*100</f>
        <v>100</v>
      </c>
      <c r="I13" s="8" t="s">
        <v>37</v>
      </c>
      <c r="J13" s="64">
        <v>855</v>
      </c>
      <c r="K13" s="66"/>
      <c r="L13" s="64">
        <v>855</v>
      </c>
      <c r="M13" s="203"/>
      <c r="N13" s="64">
        <v>855</v>
      </c>
      <c r="O13" s="202"/>
      <c r="P13" s="64">
        <v>854</v>
      </c>
      <c r="Q13" s="201"/>
    </row>
    <row r="14" spans="1:17" ht="24.75" customHeight="1" x14ac:dyDescent="0.25">
      <c r="A14" s="280"/>
      <c r="B14" s="282"/>
      <c r="C14" s="283"/>
      <c r="D14" s="300"/>
      <c r="E14" s="282"/>
      <c r="F14" s="8" t="s">
        <v>38</v>
      </c>
      <c r="G14" s="78">
        <v>3419</v>
      </c>
      <c r="H14" s="381"/>
      <c r="I14" s="8" t="s">
        <v>38</v>
      </c>
      <c r="J14" s="197">
        <v>855</v>
      </c>
      <c r="K14" s="200"/>
      <c r="L14" s="197">
        <v>855</v>
      </c>
      <c r="M14" s="199"/>
      <c r="N14" s="197">
        <v>855</v>
      </c>
      <c r="O14" s="198"/>
      <c r="P14" s="197">
        <v>855</v>
      </c>
      <c r="Q14" s="196"/>
    </row>
    <row r="15" spans="1:17" ht="23.25" customHeight="1" x14ac:dyDescent="0.25">
      <c r="A15" s="280">
        <v>5</v>
      </c>
      <c r="B15" s="281" t="s">
        <v>200</v>
      </c>
      <c r="C15" s="283" t="s">
        <v>41</v>
      </c>
      <c r="D15" s="300" t="s">
        <v>6</v>
      </c>
      <c r="E15" s="289" t="s">
        <v>192</v>
      </c>
      <c r="F15" s="8" t="s">
        <v>37</v>
      </c>
      <c r="G15" s="78">
        <v>3419</v>
      </c>
      <c r="H15" s="380">
        <f>(G15/G16)*100</f>
        <v>100</v>
      </c>
      <c r="I15" s="8" t="s">
        <v>37</v>
      </c>
      <c r="J15" s="64">
        <v>855</v>
      </c>
      <c r="K15" s="66"/>
      <c r="L15" s="64">
        <v>855</v>
      </c>
      <c r="M15" s="203"/>
      <c r="N15" s="64">
        <v>855</v>
      </c>
      <c r="O15" s="202"/>
      <c r="P15" s="64">
        <v>854</v>
      </c>
      <c r="Q15" s="201"/>
    </row>
    <row r="16" spans="1:17" ht="18.75" customHeight="1" x14ac:dyDescent="0.25">
      <c r="A16" s="280"/>
      <c r="B16" s="282"/>
      <c r="C16" s="283"/>
      <c r="D16" s="300"/>
      <c r="E16" s="289"/>
      <c r="F16" s="8" t="s">
        <v>38</v>
      </c>
      <c r="G16" s="78">
        <v>3419</v>
      </c>
      <c r="H16" s="381"/>
      <c r="I16" s="8" t="s">
        <v>38</v>
      </c>
      <c r="J16" s="197">
        <v>855</v>
      </c>
      <c r="K16" s="200"/>
      <c r="L16" s="197">
        <v>855</v>
      </c>
      <c r="M16" s="199"/>
      <c r="N16" s="197">
        <v>855</v>
      </c>
      <c r="O16" s="198"/>
      <c r="P16" s="197">
        <v>855</v>
      </c>
      <c r="Q16" s="196"/>
    </row>
    <row r="17" spans="1:17" ht="24" customHeight="1" x14ac:dyDescent="0.25">
      <c r="A17" s="372">
        <v>6</v>
      </c>
      <c r="B17" s="282" t="s">
        <v>199</v>
      </c>
      <c r="C17" s="366" t="s">
        <v>42</v>
      </c>
      <c r="D17" s="279" t="s">
        <v>6</v>
      </c>
      <c r="E17" s="387" t="s">
        <v>198</v>
      </c>
      <c r="F17" s="178" t="s">
        <v>37</v>
      </c>
      <c r="G17" s="67">
        <v>680</v>
      </c>
      <c r="H17" s="388">
        <f>(G17/G18)*100</f>
        <v>100</v>
      </c>
      <c r="I17" s="178" t="s">
        <v>37</v>
      </c>
      <c r="J17" s="75">
        <v>170</v>
      </c>
      <c r="K17" s="77"/>
      <c r="L17" s="75">
        <v>170</v>
      </c>
      <c r="M17" s="223"/>
      <c r="N17" s="75">
        <v>170</v>
      </c>
      <c r="O17" s="194"/>
      <c r="P17" s="75">
        <v>170</v>
      </c>
      <c r="Q17" s="10"/>
    </row>
    <row r="18" spans="1:17" ht="24" customHeight="1" thickBot="1" x14ac:dyDescent="0.3">
      <c r="A18" s="270"/>
      <c r="B18" s="291"/>
      <c r="C18" s="274"/>
      <c r="D18" s="363"/>
      <c r="E18" s="272"/>
      <c r="F18" s="5" t="s">
        <v>38</v>
      </c>
      <c r="G18" s="55">
        <v>680</v>
      </c>
      <c r="H18" s="389"/>
      <c r="I18" s="5" t="s">
        <v>38</v>
      </c>
      <c r="J18" s="52">
        <v>170</v>
      </c>
      <c r="K18" s="54"/>
      <c r="L18" s="52">
        <v>170</v>
      </c>
      <c r="M18" s="193"/>
      <c r="N18" s="52">
        <v>170</v>
      </c>
      <c r="O18" s="192"/>
      <c r="P18" s="52">
        <v>170</v>
      </c>
      <c r="Q18" s="120"/>
    </row>
    <row r="19" spans="1:17" ht="18.75" customHeight="1" x14ac:dyDescent="0.25">
      <c r="A19" s="269">
        <v>7</v>
      </c>
      <c r="B19" s="292" t="s">
        <v>197</v>
      </c>
      <c r="C19" s="273" t="s">
        <v>43</v>
      </c>
      <c r="D19" s="299" t="s">
        <v>5</v>
      </c>
      <c r="E19" s="292" t="s">
        <v>196</v>
      </c>
      <c r="F19" s="3" t="s">
        <v>37</v>
      </c>
      <c r="G19" s="96">
        <v>1320</v>
      </c>
      <c r="H19" s="380">
        <f>(G19/G20)*100</f>
        <v>100</v>
      </c>
      <c r="I19" s="3" t="s">
        <v>37</v>
      </c>
      <c r="J19" s="93"/>
      <c r="K19" s="95"/>
      <c r="L19" s="93">
        <v>660</v>
      </c>
      <c r="M19" s="206"/>
      <c r="N19" s="93"/>
      <c r="O19" s="205"/>
      <c r="P19" s="93">
        <v>660</v>
      </c>
      <c r="Q19" s="204"/>
    </row>
    <row r="20" spans="1:17" ht="19.5" customHeight="1" x14ac:dyDescent="0.25">
      <c r="A20" s="280"/>
      <c r="B20" s="289"/>
      <c r="C20" s="283"/>
      <c r="D20" s="300"/>
      <c r="E20" s="289"/>
      <c r="F20" s="8" t="s">
        <v>38</v>
      </c>
      <c r="G20" s="78">
        <v>1320</v>
      </c>
      <c r="H20" s="381"/>
      <c r="I20" s="8" t="s">
        <v>38</v>
      </c>
      <c r="J20" s="197"/>
      <c r="K20" s="200"/>
      <c r="L20" s="197">
        <v>660</v>
      </c>
      <c r="M20" s="199"/>
      <c r="N20" s="197"/>
      <c r="O20" s="198"/>
      <c r="P20" s="197">
        <v>660</v>
      </c>
      <c r="Q20" s="196"/>
    </row>
    <row r="21" spans="1:17" ht="22.5" customHeight="1" x14ac:dyDescent="0.25">
      <c r="A21" s="280">
        <v>8</v>
      </c>
      <c r="B21" s="281" t="s">
        <v>195</v>
      </c>
      <c r="C21" s="367" t="s">
        <v>53</v>
      </c>
      <c r="D21" s="300" t="s">
        <v>6</v>
      </c>
      <c r="E21" s="289" t="s">
        <v>194</v>
      </c>
      <c r="F21" s="8" t="s">
        <v>37</v>
      </c>
      <c r="G21" s="78">
        <v>1320</v>
      </c>
      <c r="H21" s="380">
        <f>(G21/G22)*100</f>
        <v>100</v>
      </c>
      <c r="I21" s="8" t="s">
        <v>37</v>
      </c>
      <c r="J21" s="64">
        <v>330</v>
      </c>
      <c r="K21" s="66"/>
      <c r="L21" s="64">
        <v>330</v>
      </c>
      <c r="M21" s="203"/>
      <c r="N21" s="64">
        <v>330</v>
      </c>
      <c r="O21" s="202"/>
      <c r="P21" s="64">
        <v>330</v>
      </c>
      <c r="Q21" s="201"/>
    </row>
    <row r="22" spans="1:17" ht="22.5" customHeight="1" x14ac:dyDescent="0.25">
      <c r="A22" s="280"/>
      <c r="B22" s="282"/>
      <c r="C22" s="366"/>
      <c r="D22" s="300"/>
      <c r="E22" s="289"/>
      <c r="F22" s="8" t="s">
        <v>38</v>
      </c>
      <c r="G22" s="78">
        <v>1320</v>
      </c>
      <c r="H22" s="381"/>
      <c r="I22" s="8" t="s">
        <v>38</v>
      </c>
      <c r="J22" s="197">
        <v>330</v>
      </c>
      <c r="K22" s="200"/>
      <c r="L22" s="197">
        <v>330</v>
      </c>
      <c r="M22" s="199"/>
      <c r="N22" s="197">
        <v>330</v>
      </c>
      <c r="O22" s="198"/>
      <c r="P22" s="197">
        <v>330</v>
      </c>
      <c r="Q22" s="196"/>
    </row>
    <row r="23" spans="1:17" ht="19.5" customHeight="1" x14ac:dyDescent="0.25">
      <c r="A23" s="280">
        <v>9</v>
      </c>
      <c r="B23" s="281" t="s">
        <v>193</v>
      </c>
      <c r="C23" s="367" t="s">
        <v>44</v>
      </c>
      <c r="D23" s="300" t="s">
        <v>6</v>
      </c>
      <c r="E23" s="289" t="s">
        <v>192</v>
      </c>
      <c r="F23" s="8" t="s">
        <v>37</v>
      </c>
      <c r="G23" s="78">
        <v>1320</v>
      </c>
      <c r="H23" s="380">
        <f>(G23/G24)*100</f>
        <v>100</v>
      </c>
      <c r="I23" s="8" t="s">
        <v>37</v>
      </c>
      <c r="J23" s="64">
        <v>517</v>
      </c>
      <c r="K23" s="66"/>
      <c r="L23" s="64">
        <v>517</v>
      </c>
      <c r="M23" s="203"/>
      <c r="N23" s="64">
        <v>517</v>
      </c>
      <c r="O23" s="202"/>
      <c r="P23" s="64">
        <v>517</v>
      </c>
      <c r="Q23" s="201"/>
    </row>
    <row r="24" spans="1:17" ht="19.5" customHeight="1" x14ac:dyDescent="0.25">
      <c r="A24" s="280"/>
      <c r="B24" s="282"/>
      <c r="C24" s="366"/>
      <c r="D24" s="300"/>
      <c r="E24" s="289"/>
      <c r="F24" s="8" t="s">
        <v>38</v>
      </c>
      <c r="G24" s="78">
        <v>1320</v>
      </c>
      <c r="H24" s="381"/>
      <c r="I24" s="8" t="s">
        <v>38</v>
      </c>
      <c r="J24" s="197">
        <v>517</v>
      </c>
      <c r="K24" s="200"/>
      <c r="L24" s="197">
        <v>517</v>
      </c>
      <c r="M24" s="199"/>
      <c r="N24" s="197">
        <v>517</v>
      </c>
      <c r="O24" s="198"/>
      <c r="P24" s="197">
        <v>517</v>
      </c>
      <c r="Q24" s="196"/>
    </row>
    <row r="25" spans="1:17" ht="26.25" customHeight="1" x14ac:dyDescent="0.25">
      <c r="A25" s="372">
        <v>10</v>
      </c>
      <c r="B25" s="387" t="s">
        <v>191</v>
      </c>
      <c r="C25" s="373" t="s">
        <v>44</v>
      </c>
      <c r="D25" s="279" t="s">
        <v>6</v>
      </c>
      <c r="E25" s="282" t="s">
        <v>190</v>
      </c>
      <c r="F25" s="178" t="s">
        <v>37</v>
      </c>
      <c r="G25" s="67">
        <v>781</v>
      </c>
      <c r="H25" s="380">
        <f>(G25/G26)*100</f>
        <v>100</v>
      </c>
      <c r="I25" s="178" t="s">
        <v>37</v>
      </c>
      <c r="J25" s="75">
        <v>195</v>
      </c>
      <c r="K25" s="77"/>
      <c r="L25" s="75">
        <v>196</v>
      </c>
      <c r="M25" s="195"/>
      <c r="N25" s="75">
        <v>195</v>
      </c>
      <c r="O25" s="194"/>
      <c r="P25" s="75">
        <v>195</v>
      </c>
      <c r="Q25" s="10"/>
    </row>
    <row r="26" spans="1:17" ht="26.25" customHeight="1" thickBot="1" x14ac:dyDescent="0.3">
      <c r="A26" s="270"/>
      <c r="B26" s="272"/>
      <c r="C26" s="368"/>
      <c r="D26" s="363"/>
      <c r="E26" s="291"/>
      <c r="F26" s="5" t="s">
        <v>38</v>
      </c>
      <c r="G26" s="55">
        <v>781</v>
      </c>
      <c r="H26" s="381"/>
      <c r="I26" s="5" t="s">
        <v>38</v>
      </c>
      <c r="J26" s="52">
        <v>195</v>
      </c>
      <c r="K26" s="54"/>
      <c r="L26" s="52">
        <v>196</v>
      </c>
      <c r="M26" s="193"/>
      <c r="N26" s="52">
        <v>195</v>
      </c>
      <c r="O26" s="192"/>
      <c r="P26" s="52">
        <v>195</v>
      </c>
      <c r="Q26" s="120"/>
    </row>
    <row r="27" spans="1:17" ht="24.75" customHeight="1" x14ac:dyDescent="0.25">
      <c r="A27" s="317">
        <v>11</v>
      </c>
      <c r="B27" s="297" t="s">
        <v>189</v>
      </c>
      <c r="C27" s="295" t="s">
        <v>188</v>
      </c>
      <c r="D27" s="383" t="s">
        <v>5</v>
      </c>
      <c r="E27" s="297" t="s">
        <v>187</v>
      </c>
      <c r="F27" s="222" t="s">
        <v>37</v>
      </c>
      <c r="G27" s="96">
        <v>3135</v>
      </c>
      <c r="H27" s="380">
        <f>(G27/G28)*100</f>
        <v>0.99489067309828316</v>
      </c>
      <c r="I27" s="3" t="s">
        <v>37</v>
      </c>
      <c r="J27" s="93">
        <v>600</v>
      </c>
      <c r="K27" s="221"/>
      <c r="L27" s="93">
        <v>1000</v>
      </c>
      <c r="M27" s="221"/>
      <c r="N27" s="93">
        <v>1000</v>
      </c>
      <c r="O27" s="221"/>
      <c r="P27" s="93">
        <v>535</v>
      </c>
      <c r="Q27" s="220"/>
    </row>
    <row r="28" spans="1:17" ht="24.75" customHeight="1" x14ac:dyDescent="0.25">
      <c r="A28" s="318"/>
      <c r="B28" s="298"/>
      <c r="C28" s="296"/>
      <c r="D28" s="384"/>
      <c r="E28" s="298"/>
      <c r="F28" s="215" t="s">
        <v>38</v>
      </c>
      <c r="G28" s="78">
        <v>315110</v>
      </c>
      <c r="H28" s="381"/>
      <c r="I28" s="8" t="s">
        <v>38</v>
      </c>
      <c r="J28" s="219">
        <v>315110</v>
      </c>
      <c r="K28" s="218"/>
      <c r="L28" s="217">
        <v>315110</v>
      </c>
      <c r="M28" s="218"/>
      <c r="N28" s="217">
        <v>315110</v>
      </c>
      <c r="O28" s="218"/>
      <c r="P28" s="217">
        <v>315110</v>
      </c>
      <c r="Q28" s="216"/>
    </row>
    <row r="29" spans="1:17" ht="34.5" customHeight="1" x14ac:dyDescent="0.25">
      <c r="A29" s="318">
        <v>12</v>
      </c>
      <c r="B29" s="298" t="s">
        <v>186</v>
      </c>
      <c r="C29" s="315" t="s">
        <v>185</v>
      </c>
      <c r="D29" s="384" t="s">
        <v>6</v>
      </c>
      <c r="E29" s="298" t="s">
        <v>184</v>
      </c>
      <c r="F29" s="215" t="s">
        <v>37</v>
      </c>
      <c r="G29" s="78">
        <v>3135</v>
      </c>
      <c r="H29" s="385">
        <f>(G29/G30-1)*100</f>
        <v>35.304272766508426</v>
      </c>
      <c r="I29" s="8" t="s">
        <v>37</v>
      </c>
      <c r="J29" s="75">
        <v>600</v>
      </c>
      <c r="K29" s="211"/>
      <c r="L29" s="75">
        <v>1000</v>
      </c>
      <c r="M29" s="211"/>
      <c r="N29" s="75">
        <v>1000</v>
      </c>
      <c r="O29" s="211"/>
      <c r="P29" s="75">
        <v>535</v>
      </c>
      <c r="Q29" s="210"/>
    </row>
    <row r="30" spans="1:17" ht="34.5" customHeight="1" thickBot="1" x14ac:dyDescent="0.3">
      <c r="A30" s="318"/>
      <c r="B30" s="298"/>
      <c r="C30" s="316"/>
      <c r="D30" s="384"/>
      <c r="E30" s="298"/>
      <c r="F30" s="215" t="s">
        <v>38</v>
      </c>
      <c r="G30" s="78">
        <v>2317</v>
      </c>
      <c r="H30" s="386"/>
      <c r="I30" s="8" t="s">
        <v>38</v>
      </c>
      <c r="J30" s="197">
        <v>118</v>
      </c>
      <c r="K30" s="214"/>
      <c r="L30" s="197">
        <v>406</v>
      </c>
      <c r="M30" s="214"/>
      <c r="N30" s="197">
        <v>1108</v>
      </c>
      <c r="O30" s="214"/>
      <c r="P30" s="197">
        <v>685</v>
      </c>
      <c r="Q30" s="213"/>
    </row>
    <row r="31" spans="1:17" ht="30" customHeight="1" x14ac:dyDescent="0.25">
      <c r="A31" s="312">
        <v>13</v>
      </c>
      <c r="B31" s="314" t="s">
        <v>183</v>
      </c>
      <c r="C31" s="307" t="s">
        <v>182</v>
      </c>
      <c r="D31" s="378" t="s">
        <v>6</v>
      </c>
      <c r="E31" s="314" t="s">
        <v>181</v>
      </c>
      <c r="F31" s="212" t="s">
        <v>37</v>
      </c>
      <c r="G31" s="67">
        <v>3514</v>
      </c>
      <c r="H31" s="380">
        <f>(G31/G32)*100</f>
        <v>91.272727272727266</v>
      </c>
      <c r="I31" s="178" t="s">
        <v>37</v>
      </c>
      <c r="J31" s="75">
        <v>668</v>
      </c>
      <c r="K31" s="211"/>
      <c r="L31" s="75">
        <v>1124</v>
      </c>
      <c r="M31" s="211"/>
      <c r="N31" s="75">
        <v>1124</v>
      </c>
      <c r="O31" s="211"/>
      <c r="P31" s="75">
        <v>598</v>
      </c>
      <c r="Q31" s="210"/>
    </row>
    <row r="32" spans="1:17" ht="30" customHeight="1" thickBot="1" x14ac:dyDescent="0.3">
      <c r="A32" s="376"/>
      <c r="B32" s="377"/>
      <c r="C32" s="308"/>
      <c r="D32" s="379"/>
      <c r="E32" s="377"/>
      <c r="F32" s="209" t="s">
        <v>38</v>
      </c>
      <c r="G32" s="55">
        <v>3850</v>
      </c>
      <c r="H32" s="381"/>
      <c r="I32" s="5" t="s">
        <v>38</v>
      </c>
      <c r="J32" s="52">
        <v>732</v>
      </c>
      <c r="K32" s="208"/>
      <c r="L32" s="52">
        <v>1232</v>
      </c>
      <c r="M32" s="208"/>
      <c r="N32" s="52">
        <v>1232</v>
      </c>
      <c r="O32" s="208"/>
      <c r="P32" s="52">
        <v>654</v>
      </c>
      <c r="Q32" s="207"/>
    </row>
    <row r="33" spans="1:17" ht="36" customHeight="1" x14ac:dyDescent="0.25">
      <c r="A33" s="269">
        <v>14</v>
      </c>
      <c r="B33" s="292" t="s">
        <v>180</v>
      </c>
      <c r="C33" s="273" t="s">
        <v>179</v>
      </c>
      <c r="D33" s="299" t="s">
        <v>5</v>
      </c>
      <c r="E33" s="292" t="s">
        <v>178</v>
      </c>
      <c r="F33" s="3" t="s">
        <v>37</v>
      </c>
      <c r="G33" s="96">
        <v>180</v>
      </c>
      <c r="H33" s="382">
        <f>(G33/G34-1)*100</f>
        <v>15.384615384615374</v>
      </c>
      <c r="I33" s="3" t="s">
        <v>37</v>
      </c>
      <c r="J33" s="93"/>
      <c r="K33" s="95"/>
      <c r="L33" s="93">
        <v>90</v>
      </c>
      <c r="M33" s="206"/>
      <c r="N33" s="93"/>
      <c r="O33" s="205"/>
      <c r="P33" s="93">
        <v>90</v>
      </c>
      <c r="Q33" s="204"/>
    </row>
    <row r="34" spans="1:17" ht="36" customHeight="1" x14ac:dyDescent="0.25">
      <c r="A34" s="280"/>
      <c r="B34" s="289"/>
      <c r="C34" s="283"/>
      <c r="D34" s="300"/>
      <c r="E34" s="289"/>
      <c r="F34" s="8" t="s">
        <v>38</v>
      </c>
      <c r="G34" s="78">
        <v>156</v>
      </c>
      <c r="H34" s="371"/>
      <c r="I34" s="8" t="s">
        <v>38</v>
      </c>
      <c r="J34" s="197"/>
      <c r="K34" s="200"/>
      <c r="L34" s="197">
        <v>78</v>
      </c>
      <c r="M34" s="199"/>
      <c r="N34" s="197"/>
      <c r="O34" s="198"/>
      <c r="P34" s="197">
        <v>78</v>
      </c>
      <c r="Q34" s="196"/>
    </row>
    <row r="35" spans="1:17" ht="24" customHeight="1" x14ac:dyDescent="0.25">
      <c r="A35" s="280">
        <v>15</v>
      </c>
      <c r="B35" s="289" t="s">
        <v>177</v>
      </c>
      <c r="C35" s="367" t="s">
        <v>176</v>
      </c>
      <c r="D35" s="300" t="s">
        <v>6</v>
      </c>
      <c r="E35" s="289" t="s">
        <v>175</v>
      </c>
      <c r="F35" s="8" t="s">
        <v>37</v>
      </c>
      <c r="G35" s="78">
        <v>1210</v>
      </c>
      <c r="H35" s="370">
        <f>(G35/G36)</f>
        <v>6.7222222222222223</v>
      </c>
      <c r="I35" s="8" t="s">
        <v>37</v>
      </c>
      <c r="J35" s="64">
        <v>302</v>
      </c>
      <c r="K35" s="66"/>
      <c r="L35" s="64">
        <v>302</v>
      </c>
      <c r="M35" s="203"/>
      <c r="N35" s="64">
        <v>303</v>
      </c>
      <c r="O35" s="202"/>
      <c r="P35" s="64">
        <v>303</v>
      </c>
      <c r="Q35" s="201"/>
    </row>
    <row r="36" spans="1:17" ht="24" customHeight="1" x14ac:dyDescent="0.25">
      <c r="A36" s="280"/>
      <c r="B36" s="289"/>
      <c r="C36" s="366"/>
      <c r="D36" s="300"/>
      <c r="E36" s="289"/>
      <c r="F36" s="8" t="s">
        <v>38</v>
      </c>
      <c r="G36" s="78">
        <v>180</v>
      </c>
      <c r="H36" s="371"/>
      <c r="I36" s="8" t="s">
        <v>38</v>
      </c>
      <c r="J36" s="197">
        <v>45</v>
      </c>
      <c r="K36" s="200"/>
      <c r="L36" s="197">
        <v>45</v>
      </c>
      <c r="M36" s="199"/>
      <c r="N36" s="197">
        <v>45</v>
      </c>
      <c r="O36" s="198"/>
      <c r="P36" s="197">
        <v>45</v>
      </c>
      <c r="Q36" s="196"/>
    </row>
    <row r="37" spans="1:17" ht="27.75" customHeight="1" x14ac:dyDescent="0.25">
      <c r="A37" s="280">
        <v>16</v>
      </c>
      <c r="B37" s="289" t="s">
        <v>174</v>
      </c>
      <c r="C37" s="367" t="s">
        <v>173</v>
      </c>
      <c r="D37" s="300" t="s">
        <v>6</v>
      </c>
      <c r="E37" s="289" t="s">
        <v>172</v>
      </c>
      <c r="F37" s="8" t="s">
        <v>37</v>
      </c>
      <c r="G37" s="78">
        <v>4378</v>
      </c>
      <c r="H37" s="370">
        <f>(G37/G38)</f>
        <v>3.6181818181818182</v>
      </c>
      <c r="I37" s="8" t="s">
        <v>37</v>
      </c>
      <c r="J37" s="64">
        <v>1095</v>
      </c>
      <c r="K37" s="66"/>
      <c r="L37" s="64">
        <v>1095</v>
      </c>
      <c r="M37" s="203"/>
      <c r="N37" s="64">
        <v>1095</v>
      </c>
      <c r="O37" s="202"/>
      <c r="P37" s="64">
        <v>1093</v>
      </c>
      <c r="Q37" s="201"/>
    </row>
    <row r="38" spans="1:17" ht="27.75" customHeight="1" x14ac:dyDescent="0.25">
      <c r="A38" s="280"/>
      <c r="B38" s="289"/>
      <c r="C38" s="366"/>
      <c r="D38" s="300"/>
      <c r="E38" s="289"/>
      <c r="F38" s="8" t="s">
        <v>38</v>
      </c>
      <c r="G38" s="78">
        <v>1210</v>
      </c>
      <c r="H38" s="371"/>
      <c r="I38" s="8" t="s">
        <v>38</v>
      </c>
      <c r="J38" s="197">
        <v>303</v>
      </c>
      <c r="K38" s="200"/>
      <c r="L38" s="197">
        <v>302</v>
      </c>
      <c r="M38" s="199"/>
      <c r="N38" s="197">
        <v>303</v>
      </c>
      <c r="O38" s="198"/>
      <c r="P38" s="197">
        <v>302</v>
      </c>
      <c r="Q38" s="196"/>
    </row>
    <row r="39" spans="1:17" ht="29.25" customHeight="1" x14ac:dyDescent="0.25">
      <c r="A39" s="280">
        <v>17</v>
      </c>
      <c r="B39" s="289" t="s">
        <v>171</v>
      </c>
      <c r="C39" s="367" t="s">
        <v>170</v>
      </c>
      <c r="D39" s="300" t="s">
        <v>6</v>
      </c>
      <c r="E39" s="289" t="s">
        <v>169</v>
      </c>
      <c r="F39" s="8" t="s">
        <v>37</v>
      </c>
      <c r="G39" s="78">
        <v>5405</v>
      </c>
      <c r="H39" s="370">
        <f>(G39/G40)</f>
        <v>30.027777777777779</v>
      </c>
      <c r="I39" s="8" t="s">
        <v>37</v>
      </c>
      <c r="J39" s="64">
        <v>1352</v>
      </c>
      <c r="K39" s="66"/>
      <c r="L39" s="64">
        <v>1351</v>
      </c>
      <c r="M39" s="203"/>
      <c r="N39" s="64">
        <v>1351</v>
      </c>
      <c r="O39" s="202"/>
      <c r="P39" s="64">
        <v>1351</v>
      </c>
      <c r="Q39" s="201"/>
    </row>
    <row r="40" spans="1:17" ht="29.25" customHeight="1" x14ac:dyDescent="0.25">
      <c r="A40" s="280"/>
      <c r="B40" s="289"/>
      <c r="C40" s="366"/>
      <c r="D40" s="300"/>
      <c r="E40" s="289"/>
      <c r="F40" s="8" t="s">
        <v>38</v>
      </c>
      <c r="G40" s="78">
        <v>180</v>
      </c>
      <c r="H40" s="371"/>
      <c r="I40" s="8" t="s">
        <v>38</v>
      </c>
      <c r="J40" s="197">
        <v>45</v>
      </c>
      <c r="K40" s="200"/>
      <c r="L40" s="197">
        <v>45</v>
      </c>
      <c r="M40" s="199"/>
      <c r="N40" s="197">
        <v>45</v>
      </c>
      <c r="O40" s="198"/>
      <c r="P40" s="197">
        <v>45</v>
      </c>
      <c r="Q40" s="196"/>
    </row>
    <row r="41" spans="1:17" ht="27" customHeight="1" x14ac:dyDescent="0.25">
      <c r="A41" s="372">
        <v>18</v>
      </c>
      <c r="B41" s="282" t="s">
        <v>168</v>
      </c>
      <c r="C41" s="373" t="s">
        <v>167</v>
      </c>
      <c r="D41" s="279" t="s">
        <v>6</v>
      </c>
      <c r="E41" s="282" t="s">
        <v>166</v>
      </c>
      <c r="F41" s="178" t="s">
        <v>37</v>
      </c>
      <c r="G41" s="67">
        <v>25088</v>
      </c>
      <c r="H41" s="374">
        <f>(G41/G42)</f>
        <v>4.6416281221091582</v>
      </c>
      <c r="I41" s="178" t="s">
        <v>37</v>
      </c>
      <c r="J41" s="75">
        <v>6272</v>
      </c>
      <c r="K41" s="77"/>
      <c r="L41" s="75">
        <v>6272</v>
      </c>
      <c r="M41" s="195"/>
      <c r="N41" s="75">
        <v>6272</v>
      </c>
      <c r="O41" s="194"/>
      <c r="P41" s="75">
        <v>6272</v>
      </c>
      <c r="Q41" s="10"/>
    </row>
    <row r="42" spans="1:17" ht="27" customHeight="1" thickBot="1" x14ac:dyDescent="0.3">
      <c r="A42" s="270"/>
      <c r="B42" s="291"/>
      <c r="C42" s="368"/>
      <c r="D42" s="363"/>
      <c r="E42" s="291"/>
      <c r="F42" s="5" t="s">
        <v>38</v>
      </c>
      <c r="G42" s="55">
        <v>5405</v>
      </c>
      <c r="H42" s="375"/>
      <c r="I42" s="5" t="s">
        <v>38</v>
      </c>
      <c r="J42" s="52">
        <v>1352</v>
      </c>
      <c r="K42" s="54"/>
      <c r="L42" s="52">
        <v>1351</v>
      </c>
      <c r="M42" s="193"/>
      <c r="N42" s="52">
        <v>1351</v>
      </c>
      <c r="O42" s="192"/>
      <c r="P42" s="52">
        <v>1351</v>
      </c>
      <c r="Q42" s="120"/>
    </row>
  </sheetData>
  <mergeCells count="119">
    <mergeCell ref="A1:Q1"/>
    <mergeCell ref="A2:Q2"/>
    <mergeCell ref="A3:Q3"/>
    <mergeCell ref="A4:Q4"/>
    <mergeCell ref="A5:A6"/>
    <mergeCell ref="B5:B6"/>
    <mergeCell ref="C5:C6"/>
    <mergeCell ref="D5:D6"/>
    <mergeCell ref="E5:E6"/>
    <mergeCell ref="F5:H6"/>
    <mergeCell ref="I5:Q5"/>
    <mergeCell ref="A11:A12"/>
    <mergeCell ref="B11:B12"/>
    <mergeCell ref="C11:C12"/>
    <mergeCell ref="D11:D12"/>
    <mergeCell ref="E11:E12"/>
    <mergeCell ref="H11:H12"/>
    <mergeCell ref="A9:A10"/>
    <mergeCell ref="B9:B10"/>
    <mergeCell ref="C9:C10"/>
    <mergeCell ref="A7:A8"/>
    <mergeCell ref="B7:B8"/>
    <mergeCell ref="C7:C8"/>
    <mergeCell ref="D7:D8"/>
    <mergeCell ref="E7:E8"/>
    <mergeCell ref="H7:H8"/>
    <mergeCell ref="D9:D10"/>
    <mergeCell ref="E9:E10"/>
    <mergeCell ref="H9:H10"/>
    <mergeCell ref="A13:A14"/>
    <mergeCell ref="B13:B14"/>
    <mergeCell ref="C13:C14"/>
    <mergeCell ref="D13:D14"/>
    <mergeCell ref="E13:E14"/>
    <mergeCell ref="H13:H14"/>
    <mergeCell ref="A15:A16"/>
    <mergeCell ref="B15:B16"/>
    <mergeCell ref="C15:C16"/>
    <mergeCell ref="D15:D16"/>
    <mergeCell ref="E15:E16"/>
    <mergeCell ref="H15:H16"/>
    <mergeCell ref="A17:A18"/>
    <mergeCell ref="B17:B18"/>
    <mergeCell ref="C17:C18"/>
    <mergeCell ref="D17:D18"/>
    <mergeCell ref="E17:E18"/>
    <mergeCell ref="H17:H18"/>
    <mergeCell ref="A19:A20"/>
    <mergeCell ref="B19:B20"/>
    <mergeCell ref="C19:C20"/>
    <mergeCell ref="D19:D20"/>
    <mergeCell ref="E19:E20"/>
    <mergeCell ref="H19:H20"/>
    <mergeCell ref="A21:A22"/>
    <mergeCell ref="B21:B22"/>
    <mergeCell ref="C21:C22"/>
    <mergeCell ref="D21:D22"/>
    <mergeCell ref="E21:E22"/>
    <mergeCell ref="H21:H22"/>
    <mergeCell ref="A23:A24"/>
    <mergeCell ref="B23:B24"/>
    <mergeCell ref="C23:C24"/>
    <mergeCell ref="D23:D24"/>
    <mergeCell ref="E23:E24"/>
    <mergeCell ref="H23:H24"/>
    <mergeCell ref="A25:A26"/>
    <mergeCell ref="B25:B26"/>
    <mergeCell ref="C25:C26"/>
    <mergeCell ref="D25:D26"/>
    <mergeCell ref="E25:E26"/>
    <mergeCell ref="H25:H26"/>
    <mergeCell ref="A27:A28"/>
    <mergeCell ref="B27:B28"/>
    <mergeCell ref="C27:C28"/>
    <mergeCell ref="D27:D28"/>
    <mergeCell ref="E27:E28"/>
    <mergeCell ref="H27:H28"/>
    <mergeCell ref="A29:A30"/>
    <mergeCell ref="B29:B30"/>
    <mergeCell ref="C29:C30"/>
    <mergeCell ref="D29:D30"/>
    <mergeCell ref="E29:E30"/>
    <mergeCell ref="H29:H30"/>
    <mergeCell ref="A31:A32"/>
    <mergeCell ref="B31:B32"/>
    <mergeCell ref="C31:C32"/>
    <mergeCell ref="D31:D32"/>
    <mergeCell ref="E31:E32"/>
    <mergeCell ref="H31:H32"/>
    <mergeCell ref="A33:A34"/>
    <mergeCell ref="B33:B34"/>
    <mergeCell ref="C33:C34"/>
    <mergeCell ref="D33:D34"/>
    <mergeCell ref="E33:E34"/>
    <mergeCell ref="H33:H34"/>
    <mergeCell ref="A35:A36"/>
    <mergeCell ref="B35:B36"/>
    <mergeCell ref="C35:C36"/>
    <mergeCell ref="D35:D36"/>
    <mergeCell ref="E35:E36"/>
    <mergeCell ref="H35:H36"/>
    <mergeCell ref="A37:A38"/>
    <mergeCell ref="B37:B38"/>
    <mergeCell ref="C37:C38"/>
    <mergeCell ref="D37:D38"/>
    <mergeCell ref="E37:E38"/>
    <mergeCell ref="H37:H38"/>
    <mergeCell ref="A39:A40"/>
    <mergeCell ref="B39:B40"/>
    <mergeCell ref="C39:C40"/>
    <mergeCell ref="D39:D40"/>
    <mergeCell ref="E39:E40"/>
    <mergeCell ref="H39:H40"/>
    <mergeCell ref="A41:A42"/>
    <mergeCell ref="B41:B42"/>
    <mergeCell ref="C41:C42"/>
    <mergeCell ref="D41:D42"/>
    <mergeCell ref="E41:E42"/>
    <mergeCell ref="H41:H42"/>
  </mergeCells>
  <pageMargins left="0.7" right="0.7" top="0.75" bottom="0.75" header="0.3" footer="0.3"/>
  <pageSetup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31"/>
  <sheetViews>
    <sheetView zoomScale="62" zoomScaleNormal="62" workbookViewId="0">
      <selection activeCell="D21" sqref="D21:D22"/>
    </sheetView>
  </sheetViews>
  <sheetFormatPr baseColWidth="10" defaultColWidth="9.140625" defaultRowHeight="15" x14ac:dyDescent="0.25"/>
  <cols>
    <col min="1" max="1" width="4.140625" bestFit="1" customWidth="1"/>
    <col min="2" max="2" width="49.140625" bestFit="1" customWidth="1"/>
    <col min="3" max="3" width="12.5703125" customWidth="1"/>
    <col min="4" max="4" width="11" bestFit="1" customWidth="1"/>
    <col min="5" max="5" width="54.28515625" customWidth="1"/>
    <col min="6" max="6" width="2.42578125" bestFit="1" customWidth="1"/>
    <col min="8" max="8" width="10.42578125" bestFit="1" customWidth="1"/>
    <col min="9" max="9" width="2.85546875" bestFit="1" customWidth="1"/>
    <col min="10" max="10" width="11.140625" customWidth="1"/>
    <col min="11" max="11" width="7.85546875" bestFit="1" customWidth="1"/>
    <col min="12" max="12" width="9.42578125" customWidth="1"/>
    <col min="13" max="13" width="7.42578125" customWidth="1"/>
    <col min="14" max="14" width="8.5703125" customWidth="1"/>
    <col min="15" max="15" width="2.85546875" bestFit="1" customWidth="1"/>
    <col min="16" max="16" width="11.5703125" style="186" customWidth="1"/>
    <col min="17" max="17" width="8.42578125" customWidth="1"/>
  </cols>
  <sheetData>
    <row r="1" spans="1:17" ht="21" x14ac:dyDescent="0.35">
      <c r="A1" s="352" t="s">
        <v>26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4"/>
    </row>
    <row r="2" spans="1:17" ht="15.75" thickBot="1" x14ac:dyDescent="0.3">
      <c r="A2" s="247" t="s">
        <v>27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9"/>
    </row>
    <row r="3" spans="1:17" ht="16.5" thickBot="1" x14ac:dyDescent="0.3">
      <c r="A3" s="405" t="s">
        <v>165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7"/>
    </row>
    <row r="4" spans="1:17" ht="15.75" thickBot="1" x14ac:dyDescent="0.3">
      <c r="A4" s="408" t="s">
        <v>164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10"/>
    </row>
    <row r="5" spans="1:17" ht="15" customHeight="1" x14ac:dyDescent="0.25">
      <c r="A5" s="256" t="s">
        <v>29</v>
      </c>
      <c r="B5" s="258" t="s">
        <v>30</v>
      </c>
      <c r="C5" s="258" t="s">
        <v>31</v>
      </c>
      <c r="D5" s="258" t="s">
        <v>1</v>
      </c>
      <c r="E5" s="258" t="s">
        <v>32</v>
      </c>
      <c r="F5" s="260" t="s">
        <v>33</v>
      </c>
      <c r="G5" s="262"/>
      <c r="H5" s="263"/>
      <c r="I5" s="260" t="s">
        <v>34</v>
      </c>
      <c r="J5" s="262"/>
      <c r="K5" s="262"/>
      <c r="L5" s="262"/>
      <c r="M5" s="262"/>
      <c r="N5" s="262"/>
      <c r="O5" s="262"/>
      <c r="P5" s="262"/>
      <c r="Q5" s="266"/>
    </row>
    <row r="6" spans="1:17" ht="44.25" customHeight="1" thickBot="1" x14ac:dyDescent="0.3">
      <c r="A6" s="257"/>
      <c r="B6" s="259"/>
      <c r="C6" s="259"/>
      <c r="D6" s="259"/>
      <c r="E6" s="259"/>
      <c r="F6" s="261"/>
      <c r="G6" s="264"/>
      <c r="H6" s="265"/>
      <c r="I6" s="1"/>
      <c r="J6" s="42" t="s">
        <v>35</v>
      </c>
      <c r="K6" s="42" t="s">
        <v>36</v>
      </c>
      <c r="L6" s="42" t="s">
        <v>35</v>
      </c>
      <c r="M6" s="42" t="s">
        <v>36</v>
      </c>
      <c r="N6" s="42" t="s">
        <v>35</v>
      </c>
      <c r="O6" s="42" t="s">
        <v>36</v>
      </c>
      <c r="P6" s="188" t="s">
        <v>35</v>
      </c>
      <c r="Q6" s="2" t="s">
        <v>36</v>
      </c>
    </row>
    <row r="7" spans="1:17" ht="24" customHeight="1" x14ac:dyDescent="0.25">
      <c r="A7" s="269">
        <v>1</v>
      </c>
      <c r="B7" s="365" t="s">
        <v>163</v>
      </c>
      <c r="C7" s="273" t="s">
        <v>0</v>
      </c>
      <c r="D7" s="299" t="s">
        <v>2</v>
      </c>
      <c r="E7" s="273" t="s">
        <v>162</v>
      </c>
      <c r="F7" s="3" t="s">
        <v>37</v>
      </c>
      <c r="G7" s="96">
        <v>17084</v>
      </c>
      <c r="H7" s="401">
        <v>3.79</v>
      </c>
      <c r="I7" s="3" t="s">
        <v>37</v>
      </c>
      <c r="J7" s="154"/>
      <c r="K7" s="156"/>
      <c r="L7" s="154"/>
      <c r="M7" s="155"/>
      <c r="N7" s="154"/>
      <c r="O7" s="117"/>
      <c r="P7" s="154">
        <v>17084</v>
      </c>
      <c r="Q7" s="4"/>
    </row>
    <row r="8" spans="1:17" ht="24" customHeight="1" thickBot="1" x14ac:dyDescent="0.3">
      <c r="A8" s="270"/>
      <c r="B8" s="368"/>
      <c r="C8" s="274"/>
      <c r="D8" s="363"/>
      <c r="E8" s="274"/>
      <c r="F8" s="5" t="s">
        <v>38</v>
      </c>
      <c r="G8" s="55">
        <v>16460</v>
      </c>
      <c r="H8" s="411"/>
      <c r="I8" s="5" t="s">
        <v>38</v>
      </c>
      <c r="J8" s="128"/>
      <c r="K8" s="129"/>
      <c r="L8" s="128"/>
      <c r="M8" s="127"/>
      <c r="N8" s="128"/>
      <c r="O8" s="105"/>
      <c r="P8" s="128">
        <v>16460</v>
      </c>
      <c r="Q8" s="6"/>
    </row>
    <row r="9" spans="1:17" ht="21" customHeight="1" x14ac:dyDescent="0.25">
      <c r="A9" s="269">
        <v>2</v>
      </c>
      <c r="B9" s="365" t="s">
        <v>161</v>
      </c>
      <c r="C9" s="273" t="s">
        <v>3</v>
      </c>
      <c r="D9" s="299" t="s">
        <v>2</v>
      </c>
      <c r="E9" s="273" t="s">
        <v>160</v>
      </c>
      <c r="F9" s="3" t="s">
        <v>37</v>
      </c>
      <c r="G9" s="96">
        <v>293091</v>
      </c>
      <c r="H9" s="401">
        <v>-1.5</v>
      </c>
      <c r="I9" s="3" t="s">
        <v>37</v>
      </c>
      <c r="J9" s="154"/>
      <c r="K9" s="156"/>
      <c r="L9" s="154"/>
      <c r="M9" s="155"/>
      <c r="N9" s="154"/>
      <c r="O9" s="117"/>
      <c r="P9" s="154">
        <v>293091</v>
      </c>
      <c r="Q9" s="4"/>
    </row>
    <row r="10" spans="1:17" ht="21" customHeight="1" thickBot="1" x14ac:dyDescent="0.3">
      <c r="A10" s="270"/>
      <c r="B10" s="368"/>
      <c r="C10" s="274"/>
      <c r="D10" s="363"/>
      <c r="E10" s="274"/>
      <c r="F10" s="5" t="s">
        <v>38</v>
      </c>
      <c r="G10" s="55">
        <v>297549</v>
      </c>
      <c r="H10" s="411"/>
      <c r="I10" s="5" t="s">
        <v>38</v>
      </c>
      <c r="J10" s="128"/>
      <c r="K10" s="129"/>
      <c r="L10" s="128"/>
      <c r="M10" s="127"/>
      <c r="N10" s="128"/>
      <c r="O10" s="105"/>
      <c r="P10" s="128">
        <v>297549</v>
      </c>
      <c r="Q10" s="6"/>
    </row>
    <row r="11" spans="1:17" ht="30" customHeight="1" x14ac:dyDescent="0.25">
      <c r="A11" s="269">
        <v>3</v>
      </c>
      <c r="B11" s="365" t="s">
        <v>159</v>
      </c>
      <c r="C11" s="273" t="s">
        <v>39</v>
      </c>
      <c r="D11" s="299" t="s">
        <v>5</v>
      </c>
      <c r="E11" s="365" t="s">
        <v>158</v>
      </c>
      <c r="F11" s="3" t="s">
        <v>37</v>
      </c>
      <c r="G11" s="96">
        <v>12494</v>
      </c>
      <c r="H11" s="401">
        <v>8.6999999999999993</v>
      </c>
      <c r="I11" s="3" t="s">
        <v>37</v>
      </c>
      <c r="J11" s="171"/>
      <c r="K11" s="172"/>
      <c r="L11" s="171">
        <f>G11/2</f>
        <v>6247</v>
      </c>
      <c r="M11" s="172"/>
      <c r="N11" s="171"/>
      <c r="O11" s="117"/>
      <c r="P11" s="93">
        <v>6247</v>
      </c>
      <c r="Q11" s="4"/>
    </row>
    <row r="12" spans="1:17" ht="25.5" customHeight="1" x14ac:dyDescent="0.25">
      <c r="A12" s="280"/>
      <c r="B12" s="366"/>
      <c r="C12" s="283"/>
      <c r="D12" s="300"/>
      <c r="E12" s="366"/>
      <c r="F12" s="8" t="s">
        <v>38</v>
      </c>
      <c r="G12" s="78">
        <v>11494</v>
      </c>
      <c r="H12" s="402"/>
      <c r="I12" s="9" t="s">
        <v>38</v>
      </c>
      <c r="J12" s="158"/>
      <c r="K12" s="169"/>
      <c r="L12" s="158">
        <v>5747</v>
      </c>
      <c r="M12" s="169"/>
      <c r="N12" s="158"/>
      <c r="O12" s="113"/>
      <c r="P12" s="75">
        <v>5747</v>
      </c>
      <c r="Q12" s="10"/>
    </row>
    <row r="13" spans="1:17" ht="25.5" customHeight="1" x14ac:dyDescent="0.25">
      <c r="A13" s="280">
        <v>4</v>
      </c>
      <c r="B13" s="367" t="s">
        <v>157</v>
      </c>
      <c r="C13" s="283" t="s">
        <v>40</v>
      </c>
      <c r="D13" s="300" t="s">
        <v>6</v>
      </c>
      <c r="E13" s="367" t="s">
        <v>156</v>
      </c>
      <c r="F13" s="8" t="s">
        <v>37</v>
      </c>
      <c r="G13" s="78">
        <v>453</v>
      </c>
      <c r="H13" s="402">
        <v>15.27</v>
      </c>
      <c r="I13" s="8" t="s">
        <v>37</v>
      </c>
      <c r="J13" s="166">
        <v>113</v>
      </c>
      <c r="K13" s="167"/>
      <c r="L13" s="166">
        <v>113</v>
      </c>
      <c r="M13" s="167"/>
      <c r="N13" s="166">
        <v>113</v>
      </c>
      <c r="O13" s="109"/>
      <c r="P13" s="64">
        <v>114</v>
      </c>
      <c r="Q13" s="11"/>
    </row>
    <row r="14" spans="1:17" ht="21" customHeight="1" x14ac:dyDescent="0.25">
      <c r="A14" s="280"/>
      <c r="B14" s="366"/>
      <c r="C14" s="283"/>
      <c r="D14" s="300"/>
      <c r="E14" s="366"/>
      <c r="F14" s="8" t="s">
        <v>38</v>
      </c>
      <c r="G14" s="78">
        <v>393</v>
      </c>
      <c r="H14" s="402"/>
      <c r="I14" s="9" t="s">
        <v>38</v>
      </c>
      <c r="J14" s="158">
        <v>98</v>
      </c>
      <c r="K14" s="169"/>
      <c r="L14" s="158">
        <v>99</v>
      </c>
      <c r="M14" s="169"/>
      <c r="N14" s="158">
        <v>98</v>
      </c>
      <c r="O14" s="113"/>
      <c r="P14" s="75">
        <v>98</v>
      </c>
      <c r="Q14" s="10"/>
    </row>
    <row r="15" spans="1:17" ht="28.5" customHeight="1" x14ac:dyDescent="0.25">
      <c r="A15" s="280">
        <v>5</v>
      </c>
      <c r="B15" s="367" t="s">
        <v>155</v>
      </c>
      <c r="C15" s="283" t="s">
        <v>41</v>
      </c>
      <c r="D15" s="300" t="s">
        <v>6</v>
      </c>
      <c r="E15" s="367" t="s">
        <v>154</v>
      </c>
      <c r="F15" s="8" t="s">
        <v>37</v>
      </c>
      <c r="G15" s="78">
        <v>2478</v>
      </c>
      <c r="H15" s="402">
        <v>-22.3</v>
      </c>
      <c r="I15" s="8" t="s">
        <v>37</v>
      </c>
      <c r="J15" s="166">
        <v>620</v>
      </c>
      <c r="K15" s="167"/>
      <c r="L15" s="166">
        <v>620</v>
      </c>
      <c r="M15" s="167"/>
      <c r="N15" s="166">
        <v>619</v>
      </c>
      <c r="O15" s="109"/>
      <c r="P15" s="64">
        <v>619</v>
      </c>
      <c r="Q15" s="11"/>
    </row>
    <row r="16" spans="1:17" ht="28.5" customHeight="1" x14ac:dyDescent="0.25">
      <c r="A16" s="280"/>
      <c r="B16" s="366"/>
      <c r="C16" s="283"/>
      <c r="D16" s="300"/>
      <c r="E16" s="366"/>
      <c r="F16" s="8" t="s">
        <v>38</v>
      </c>
      <c r="G16" s="78">
        <v>3189</v>
      </c>
      <c r="H16" s="402"/>
      <c r="I16" s="9" t="s">
        <v>38</v>
      </c>
      <c r="J16" s="158">
        <v>797</v>
      </c>
      <c r="K16" s="169"/>
      <c r="L16" s="158">
        <v>798</v>
      </c>
      <c r="M16" s="169"/>
      <c r="N16" s="158">
        <v>797</v>
      </c>
      <c r="O16" s="113"/>
      <c r="P16" s="75">
        <v>797</v>
      </c>
      <c r="Q16" s="10"/>
    </row>
    <row r="17" spans="1:17" ht="28.5" customHeight="1" x14ac:dyDescent="0.25">
      <c r="A17" s="280">
        <v>6</v>
      </c>
      <c r="B17" s="367" t="s">
        <v>153</v>
      </c>
      <c r="C17" s="283" t="s">
        <v>42</v>
      </c>
      <c r="D17" s="300" t="s">
        <v>6</v>
      </c>
      <c r="E17" s="367" t="s">
        <v>152</v>
      </c>
      <c r="F17" s="8" t="s">
        <v>37</v>
      </c>
      <c r="G17" s="78">
        <v>278076</v>
      </c>
      <c r="H17" s="402">
        <v>-2.42</v>
      </c>
      <c r="I17" s="8" t="s">
        <v>37</v>
      </c>
      <c r="J17" s="166">
        <v>69519</v>
      </c>
      <c r="K17" s="167"/>
      <c r="L17" s="166">
        <v>69519</v>
      </c>
      <c r="M17" s="167"/>
      <c r="N17" s="166">
        <v>69519</v>
      </c>
      <c r="O17" s="109"/>
      <c r="P17" s="166">
        <v>69519</v>
      </c>
      <c r="Q17" s="11"/>
    </row>
    <row r="18" spans="1:17" ht="28.5" customHeight="1" x14ac:dyDescent="0.25">
      <c r="A18" s="280"/>
      <c r="B18" s="366"/>
      <c r="C18" s="283"/>
      <c r="D18" s="300"/>
      <c r="E18" s="366"/>
      <c r="F18" s="8" t="s">
        <v>38</v>
      </c>
      <c r="G18" s="78">
        <v>284961</v>
      </c>
      <c r="H18" s="402"/>
      <c r="I18" s="9" t="s">
        <v>38</v>
      </c>
      <c r="J18" s="158">
        <v>71240</v>
      </c>
      <c r="K18" s="169"/>
      <c r="L18" s="158">
        <v>71240</v>
      </c>
      <c r="M18" s="169"/>
      <c r="N18" s="158">
        <v>71240</v>
      </c>
      <c r="O18" s="113"/>
      <c r="P18" s="75">
        <v>71241</v>
      </c>
      <c r="Q18" s="41"/>
    </row>
    <row r="19" spans="1:17" ht="28.5" customHeight="1" x14ac:dyDescent="0.25">
      <c r="A19" s="280">
        <v>7</v>
      </c>
      <c r="B19" s="367" t="s">
        <v>151</v>
      </c>
      <c r="C19" s="283" t="s">
        <v>150</v>
      </c>
      <c r="D19" s="300" t="s">
        <v>6</v>
      </c>
      <c r="E19" s="367" t="s">
        <v>149</v>
      </c>
      <c r="F19" s="8" t="s">
        <v>37</v>
      </c>
      <c r="G19" s="78">
        <v>920</v>
      </c>
      <c r="H19" s="402">
        <v>-29.12</v>
      </c>
      <c r="I19" s="8" t="s">
        <v>37</v>
      </c>
      <c r="J19" s="166">
        <v>230</v>
      </c>
      <c r="K19" s="167"/>
      <c r="L19" s="166">
        <v>230</v>
      </c>
      <c r="M19" s="167"/>
      <c r="N19" s="166">
        <v>230</v>
      </c>
      <c r="O19" s="109"/>
      <c r="P19" s="64">
        <v>230</v>
      </c>
      <c r="Q19" s="11"/>
    </row>
    <row r="20" spans="1:17" ht="28.5" customHeight="1" thickBot="1" x14ac:dyDescent="0.3">
      <c r="A20" s="270"/>
      <c r="B20" s="368"/>
      <c r="C20" s="274"/>
      <c r="D20" s="363"/>
      <c r="E20" s="368"/>
      <c r="F20" s="5" t="s">
        <v>38</v>
      </c>
      <c r="G20" s="55">
        <v>1298</v>
      </c>
      <c r="H20" s="411"/>
      <c r="I20" s="5" t="s">
        <v>38</v>
      </c>
      <c r="J20" s="163">
        <v>325</v>
      </c>
      <c r="K20" s="164"/>
      <c r="L20" s="163">
        <v>325</v>
      </c>
      <c r="M20" s="164"/>
      <c r="N20" s="163">
        <v>324</v>
      </c>
      <c r="O20" s="105"/>
      <c r="P20" s="52">
        <v>324</v>
      </c>
      <c r="Q20" s="6"/>
    </row>
    <row r="21" spans="1:17" ht="28.5" customHeight="1" x14ac:dyDescent="0.25">
      <c r="A21" s="399">
        <v>8</v>
      </c>
      <c r="B21" s="367" t="s">
        <v>148</v>
      </c>
      <c r="C21" s="283" t="s">
        <v>147</v>
      </c>
      <c r="D21" s="299" t="s">
        <v>5</v>
      </c>
      <c r="E21" s="365" t="s">
        <v>146</v>
      </c>
      <c r="F21" s="8" t="s">
        <v>37</v>
      </c>
      <c r="G21" s="78">
        <v>6663</v>
      </c>
      <c r="H21" s="350">
        <v>1.1399999999999999</v>
      </c>
      <c r="I21" s="8" t="s">
        <v>37</v>
      </c>
      <c r="J21" s="166">
        <v>0</v>
      </c>
      <c r="K21" s="167"/>
      <c r="L21" s="171">
        <v>3332</v>
      </c>
      <c r="M21" s="167"/>
      <c r="N21" s="166"/>
      <c r="O21" s="109"/>
      <c r="P21" s="64">
        <v>3331</v>
      </c>
      <c r="Q21" s="11"/>
    </row>
    <row r="22" spans="1:17" ht="28.5" customHeight="1" thickBot="1" x14ac:dyDescent="0.3">
      <c r="A22" s="400"/>
      <c r="B22" s="368"/>
      <c r="C22" s="274"/>
      <c r="D22" s="300"/>
      <c r="E22" s="368"/>
      <c r="F22" s="5" t="s">
        <v>38</v>
      </c>
      <c r="G22" s="55">
        <v>5856</v>
      </c>
      <c r="H22" s="351"/>
      <c r="I22" s="5" t="s">
        <v>38</v>
      </c>
      <c r="J22" s="163">
        <v>0</v>
      </c>
      <c r="K22" s="164"/>
      <c r="L22" s="158">
        <f>G22/2</f>
        <v>2928</v>
      </c>
      <c r="M22" s="164"/>
      <c r="N22" s="163"/>
      <c r="O22" s="105"/>
      <c r="P22" s="52">
        <v>2928</v>
      </c>
      <c r="Q22" s="6"/>
    </row>
    <row r="23" spans="1:17" ht="28.5" customHeight="1" x14ac:dyDescent="0.25">
      <c r="A23" s="269">
        <v>9</v>
      </c>
      <c r="B23" s="365" t="s">
        <v>145</v>
      </c>
      <c r="C23" s="273" t="s">
        <v>43</v>
      </c>
      <c r="D23" s="299" t="s">
        <v>5</v>
      </c>
      <c r="E23" s="365" t="s">
        <v>144</v>
      </c>
      <c r="F23" s="3" t="s">
        <v>37</v>
      </c>
      <c r="G23" s="96">
        <v>4590</v>
      </c>
      <c r="H23" s="401">
        <v>-7.57</v>
      </c>
      <c r="I23" s="3" t="s">
        <v>37</v>
      </c>
      <c r="J23" s="171"/>
      <c r="K23" s="172"/>
      <c r="L23" s="171">
        <v>2295</v>
      </c>
      <c r="M23" s="172"/>
      <c r="N23" s="171"/>
      <c r="O23" s="117"/>
      <c r="P23" s="93">
        <v>2295</v>
      </c>
      <c r="Q23" s="4"/>
    </row>
    <row r="24" spans="1:17" ht="28.5" customHeight="1" x14ac:dyDescent="0.25">
      <c r="A24" s="280"/>
      <c r="B24" s="366"/>
      <c r="C24" s="283"/>
      <c r="D24" s="300"/>
      <c r="E24" s="366"/>
      <c r="F24" s="8" t="s">
        <v>38</v>
      </c>
      <c r="G24" s="78">
        <v>4966</v>
      </c>
      <c r="H24" s="402"/>
      <c r="I24" s="9" t="s">
        <v>38</v>
      </c>
      <c r="J24" s="158"/>
      <c r="K24" s="169"/>
      <c r="L24" s="158">
        <v>2483</v>
      </c>
      <c r="M24" s="169"/>
      <c r="N24" s="158"/>
      <c r="O24" s="113"/>
      <c r="P24" s="158">
        <v>2483</v>
      </c>
      <c r="Q24" s="41"/>
    </row>
    <row r="25" spans="1:17" ht="28.5" customHeight="1" x14ac:dyDescent="0.25">
      <c r="A25" s="280">
        <v>10</v>
      </c>
      <c r="B25" s="367" t="s">
        <v>143</v>
      </c>
      <c r="C25" s="283" t="s">
        <v>53</v>
      </c>
      <c r="D25" s="300" t="s">
        <v>6</v>
      </c>
      <c r="E25" s="367" t="s">
        <v>142</v>
      </c>
      <c r="F25" s="8" t="s">
        <v>37</v>
      </c>
      <c r="G25" s="78">
        <v>10657</v>
      </c>
      <c r="H25" s="402">
        <v>73.48</v>
      </c>
      <c r="I25" s="8" t="s">
        <v>37</v>
      </c>
      <c r="J25" s="166">
        <v>2664</v>
      </c>
      <c r="K25" s="167"/>
      <c r="L25" s="166">
        <v>2664</v>
      </c>
      <c r="M25" s="167"/>
      <c r="N25" s="166">
        <v>2664</v>
      </c>
      <c r="O25" s="109"/>
      <c r="P25" s="64">
        <v>2665</v>
      </c>
      <c r="Q25" s="11"/>
    </row>
    <row r="26" spans="1:17" ht="28.5" customHeight="1" x14ac:dyDescent="0.25">
      <c r="A26" s="280"/>
      <c r="B26" s="366"/>
      <c r="C26" s="283"/>
      <c r="D26" s="300"/>
      <c r="E26" s="366"/>
      <c r="F26" s="8" t="s">
        <v>38</v>
      </c>
      <c r="G26" s="78">
        <v>6143</v>
      </c>
      <c r="H26" s="402"/>
      <c r="I26" s="9" t="s">
        <v>38</v>
      </c>
      <c r="J26" s="158">
        <v>1536</v>
      </c>
      <c r="K26" s="169"/>
      <c r="L26" s="158">
        <v>1536</v>
      </c>
      <c r="M26" s="169"/>
      <c r="N26" s="158">
        <v>1536</v>
      </c>
      <c r="O26" s="113"/>
      <c r="P26" s="75">
        <v>1535</v>
      </c>
      <c r="Q26" s="41"/>
    </row>
    <row r="27" spans="1:17" ht="28.5" customHeight="1" x14ac:dyDescent="0.25">
      <c r="A27" s="280">
        <v>11</v>
      </c>
      <c r="B27" s="367" t="s">
        <v>141</v>
      </c>
      <c r="C27" s="283" t="s">
        <v>44</v>
      </c>
      <c r="D27" s="300" t="s">
        <v>6</v>
      </c>
      <c r="E27" s="367" t="s">
        <v>140</v>
      </c>
      <c r="F27" s="8" t="s">
        <v>37</v>
      </c>
      <c r="G27" s="78">
        <v>507</v>
      </c>
      <c r="H27" s="403"/>
      <c r="I27" s="8" t="s">
        <v>37</v>
      </c>
      <c r="J27" s="166">
        <v>126</v>
      </c>
      <c r="K27" s="167"/>
      <c r="L27" s="166">
        <v>126</v>
      </c>
      <c r="M27" s="167"/>
      <c r="N27" s="166">
        <v>126</v>
      </c>
      <c r="O27" s="109"/>
      <c r="P27" s="64">
        <v>126</v>
      </c>
      <c r="Q27" s="11"/>
    </row>
    <row r="28" spans="1:17" ht="28.5" customHeight="1" x14ac:dyDescent="0.25">
      <c r="A28" s="398"/>
      <c r="B28" s="373"/>
      <c r="C28" s="367"/>
      <c r="D28" s="287"/>
      <c r="E28" s="373"/>
      <c r="F28" s="9" t="s">
        <v>38</v>
      </c>
      <c r="G28" s="187">
        <v>1565</v>
      </c>
      <c r="H28" s="404"/>
      <c r="I28" s="9" t="s">
        <v>38</v>
      </c>
      <c r="J28" s="158">
        <v>391</v>
      </c>
      <c r="K28" s="169"/>
      <c r="L28" s="158">
        <v>392</v>
      </c>
      <c r="M28" s="169"/>
      <c r="N28" s="158">
        <v>391</v>
      </c>
      <c r="O28" s="113"/>
      <c r="P28" s="75">
        <v>391</v>
      </c>
      <c r="Q28" s="41"/>
    </row>
    <row r="29" spans="1:17" x14ac:dyDescent="0.25">
      <c r="A29" s="280">
        <v>12</v>
      </c>
      <c r="B29" s="367" t="s">
        <v>139</v>
      </c>
      <c r="C29" s="283" t="s">
        <v>116</v>
      </c>
      <c r="D29" s="300" t="s">
        <v>5</v>
      </c>
      <c r="E29" s="367" t="s">
        <v>138</v>
      </c>
      <c r="F29" s="8" t="s">
        <v>37</v>
      </c>
      <c r="G29" s="78">
        <v>2757</v>
      </c>
      <c r="H29" s="327">
        <v>1.1399999999999999</v>
      </c>
      <c r="I29" s="8" t="s">
        <v>37</v>
      </c>
      <c r="J29" s="166">
        <v>0</v>
      </c>
      <c r="K29" s="167"/>
      <c r="L29" s="166">
        <v>1379</v>
      </c>
      <c r="M29" s="167"/>
      <c r="N29" s="166"/>
      <c r="O29" s="109"/>
      <c r="P29" s="64">
        <v>1378</v>
      </c>
      <c r="Q29" s="11"/>
    </row>
    <row r="30" spans="1:17" ht="15.75" thickBot="1" x14ac:dyDescent="0.3">
      <c r="A30" s="270"/>
      <c r="B30" s="368"/>
      <c r="C30" s="274"/>
      <c r="D30" s="363"/>
      <c r="E30" s="368"/>
      <c r="F30" s="5" t="s">
        <v>38</v>
      </c>
      <c r="G30" s="55">
        <v>1833</v>
      </c>
      <c r="H30" s="351"/>
      <c r="I30" s="5" t="s">
        <v>38</v>
      </c>
      <c r="J30" s="163">
        <v>0</v>
      </c>
      <c r="K30" s="164"/>
      <c r="L30" s="163">
        <v>917</v>
      </c>
      <c r="M30" s="164"/>
      <c r="N30" s="163"/>
      <c r="O30" s="105"/>
      <c r="P30" s="52">
        <v>916</v>
      </c>
      <c r="Q30" s="6"/>
    </row>
    <row r="31" spans="1:17" x14ac:dyDescent="0.25">
      <c r="G31" t="s">
        <v>137</v>
      </c>
      <c r="K31" t="s">
        <v>137</v>
      </c>
    </row>
  </sheetData>
  <mergeCells count="83">
    <mergeCell ref="C19:C20"/>
    <mergeCell ref="D19:D20"/>
    <mergeCell ref="E19:E20"/>
    <mergeCell ref="H17:H18"/>
    <mergeCell ref="A15:A16"/>
    <mergeCell ref="B15:B16"/>
    <mergeCell ref="C15:C16"/>
    <mergeCell ref="D15:D16"/>
    <mergeCell ref="E15:E16"/>
    <mergeCell ref="H15:H16"/>
    <mergeCell ref="H19:H20"/>
    <mergeCell ref="A19:A20"/>
    <mergeCell ref="B19:B20"/>
    <mergeCell ref="A17:A18"/>
    <mergeCell ref="B17:B18"/>
    <mergeCell ref="C17:C18"/>
    <mergeCell ref="D17:D18"/>
    <mergeCell ref="E17:E18"/>
    <mergeCell ref="A7:A8"/>
    <mergeCell ref="B7:B8"/>
    <mergeCell ref="C7:C8"/>
    <mergeCell ref="E13:E14"/>
    <mergeCell ref="H13:H14"/>
    <mergeCell ref="A11:A12"/>
    <mergeCell ref="B11:B12"/>
    <mergeCell ref="C11:C12"/>
    <mergeCell ref="D11:D12"/>
    <mergeCell ref="E11:E12"/>
    <mergeCell ref="H11:H12"/>
    <mergeCell ref="A13:A14"/>
    <mergeCell ref="B13:B14"/>
    <mergeCell ref="C13:C14"/>
    <mergeCell ref="D13:D14"/>
    <mergeCell ref="A9:A10"/>
    <mergeCell ref="B9:B10"/>
    <mergeCell ref="C9:C10"/>
    <mergeCell ref="D9:D10"/>
    <mergeCell ref="E9:E10"/>
    <mergeCell ref="A1:Q1"/>
    <mergeCell ref="A2:Q2"/>
    <mergeCell ref="A3:Q3"/>
    <mergeCell ref="A4:Q4"/>
    <mergeCell ref="A5:A6"/>
    <mergeCell ref="B5:B6"/>
    <mergeCell ref="C5:C6"/>
    <mergeCell ref="D5:D6"/>
    <mergeCell ref="E5:E6"/>
    <mergeCell ref="F5:H6"/>
    <mergeCell ref="I5:Q5"/>
    <mergeCell ref="D29:D30"/>
    <mergeCell ref="E29:E30"/>
    <mergeCell ref="H29:H30"/>
    <mergeCell ref="D21:D22"/>
    <mergeCell ref="E21:E22"/>
    <mergeCell ref="H21:H22"/>
    <mergeCell ref="D23:D24"/>
    <mergeCell ref="D7:D8"/>
    <mergeCell ref="E7:E8"/>
    <mergeCell ref="H7:H8"/>
    <mergeCell ref="H9:H10"/>
    <mergeCell ref="D25:D26"/>
    <mergeCell ref="E25:E26"/>
    <mergeCell ref="E23:E24"/>
    <mergeCell ref="H23:H24"/>
    <mergeCell ref="D27:D28"/>
    <mergeCell ref="E27:E28"/>
    <mergeCell ref="H27:H28"/>
    <mergeCell ref="H25:H26"/>
    <mergeCell ref="A29:A30"/>
    <mergeCell ref="B21:B22"/>
    <mergeCell ref="A21:A22"/>
    <mergeCell ref="C29:C30"/>
    <mergeCell ref="A23:A24"/>
    <mergeCell ref="B23:B24"/>
    <mergeCell ref="C23:C24"/>
    <mergeCell ref="A27:A28"/>
    <mergeCell ref="B27:B28"/>
    <mergeCell ref="C27:C28"/>
    <mergeCell ref="B29:B30"/>
    <mergeCell ref="C21:C22"/>
    <mergeCell ref="A25:A26"/>
    <mergeCell ref="B25:B26"/>
    <mergeCell ref="C25:C26"/>
  </mergeCells>
  <pageMargins left="0.7" right="0.7" top="0.75" bottom="0.75" header="0.3" footer="0.3"/>
  <pageSetup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opLeftCell="A6" zoomScale="85" zoomScaleNormal="85" workbookViewId="0">
      <selection activeCell="C19" sqref="C19:C20"/>
    </sheetView>
  </sheetViews>
  <sheetFormatPr baseColWidth="10" defaultColWidth="9.140625" defaultRowHeight="15" x14ac:dyDescent="0.25"/>
  <cols>
    <col min="1" max="1" width="4.140625" bestFit="1" customWidth="1"/>
    <col min="2" max="2" width="49.140625" bestFit="1" customWidth="1"/>
    <col min="3" max="3" width="11.85546875" customWidth="1"/>
    <col min="4" max="4" width="10.5703125" bestFit="1" customWidth="1"/>
    <col min="5" max="5" width="54.28515625" customWidth="1"/>
    <col min="6" max="6" width="2.42578125" bestFit="1" customWidth="1"/>
    <col min="7" max="7" width="12" customWidth="1"/>
    <col min="8" max="8" width="6.7109375" bestFit="1" customWidth="1"/>
    <col min="9" max="9" width="2.5703125" bestFit="1" customWidth="1"/>
    <col min="10" max="15" width="8.5703125" customWidth="1"/>
    <col min="16" max="16" width="11.42578125" customWidth="1"/>
    <col min="17" max="17" width="4.28515625" customWidth="1"/>
  </cols>
  <sheetData>
    <row r="1" spans="1:17" ht="21" x14ac:dyDescent="0.35">
      <c r="A1" s="352" t="s">
        <v>26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4"/>
    </row>
    <row r="2" spans="1:17" x14ac:dyDescent="0.25">
      <c r="A2" s="247" t="s">
        <v>27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9"/>
    </row>
    <row r="3" spans="1:17" ht="15.75" x14ac:dyDescent="0.25">
      <c r="A3" s="250" t="s">
        <v>136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2"/>
    </row>
    <row r="4" spans="1:17" ht="15.75" thickBot="1" x14ac:dyDescent="0.3">
      <c r="A4" s="253" t="s">
        <v>28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5"/>
    </row>
    <row r="5" spans="1:17" ht="15" customHeight="1" x14ac:dyDescent="0.25">
      <c r="A5" s="256" t="s">
        <v>29</v>
      </c>
      <c r="B5" s="258" t="s">
        <v>30</v>
      </c>
      <c r="C5" s="258" t="s">
        <v>31</v>
      </c>
      <c r="D5" s="258" t="s">
        <v>1</v>
      </c>
      <c r="E5" s="258" t="s">
        <v>32</v>
      </c>
      <c r="F5" s="260" t="s">
        <v>33</v>
      </c>
      <c r="G5" s="262"/>
      <c r="H5" s="263"/>
      <c r="I5" s="260" t="s">
        <v>34</v>
      </c>
      <c r="J5" s="262"/>
      <c r="K5" s="262"/>
      <c r="L5" s="262"/>
      <c r="M5" s="262"/>
      <c r="N5" s="262"/>
      <c r="O5" s="262"/>
      <c r="P5" s="262"/>
      <c r="Q5" s="266"/>
    </row>
    <row r="6" spans="1:17" ht="39.75" customHeight="1" thickBot="1" x14ac:dyDescent="0.3">
      <c r="A6" s="257"/>
      <c r="B6" s="259"/>
      <c r="C6" s="259"/>
      <c r="D6" s="259"/>
      <c r="E6" s="259"/>
      <c r="F6" s="261"/>
      <c r="G6" s="264"/>
      <c r="H6" s="265"/>
      <c r="I6" s="1"/>
      <c r="J6" s="42" t="s">
        <v>35</v>
      </c>
      <c r="K6" s="42" t="s">
        <v>36</v>
      </c>
      <c r="L6" s="42" t="s">
        <v>35</v>
      </c>
      <c r="M6" s="42" t="s">
        <v>36</v>
      </c>
      <c r="N6" s="42" t="s">
        <v>35</v>
      </c>
      <c r="O6" s="42" t="s">
        <v>36</v>
      </c>
      <c r="P6" s="42" t="s">
        <v>35</v>
      </c>
      <c r="Q6" s="2" t="s">
        <v>36</v>
      </c>
    </row>
    <row r="7" spans="1:17" ht="24" customHeight="1" x14ac:dyDescent="0.25">
      <c r="A7" s="269">
        <v>1</v>
      </c>
      <c r="B7" s="271" t="s">
        <v>135</v>
      </c>
      <c r="C7" s="365" t="s">
        <v>0</v>
      </c>
      <c r="D7" s="299" t="s">
        <v>2</v>
      </c>
      <c r="E7" s="292" t="s">
        <v>134</v>
      </c>
      <c r="F7" s="3" t="s">
        <v>37</v>
      </c>
      <c r="G7" s="184">
        <v>38760</v>
      </c>
      <c r="H7" s="412">
        <f>(G7/G8)*100</f>
        <v>0.83639031548055753</v>
      </c>
      <c r="I7" s="3" t="s">
        <v>37</v>
      </c>
      <c r="J7" s="171" t="s">
        <v>55</v>
      </c>
      <c r="K7" s="172"/>
      <c r="L7" s="171" t="s">
        <v>55</v>
      </c>
      <c r="M7" s="155"/>
      <c r="N7" s="171" t="s">
        <v>55</v>
      </c>
      <c r="O7" s="92"/>
      <c r="P7" s="93">
        <v>38760</v>
      </c>
      <c r="Q7" s="4"/>
    </row>
    <row r="8" spans="1:17" ht="24" customHeight="1" thickBot="1" x14ac:dyDescent="0.3">
      <c r="A8" s="398"/>
      <c r="B8" s="387"/>
      <c r="C8" s="373"/>
      <c r="D8" s="287"/>
      <c r="E8" s="281"/>
      <c r="F8" s="9" t="s">
        <v>38</v>
      </c>
      <c r="G8" s="185">
        <v>4634200</v>
      </c>
      <c r="H8" s="413"/>
      <c r="I8" s="9" t="s">
        <v>38</v>
      </c>
      <c r="J8" s="158" t="s">
        <v>55</v>
      </c>
      <c r="K8" s="169"/>
      <c r="L8" s="158" t="s">
        <v>55</v>
      </c>
      <c r="M8" s="144"/>
      <c r="N8" s="158" t="s">
        <v>55</v>
      </c>
      <c r="O8" s="74"/>
      <c r="P8" s="75">
        <v>4634200</v>
      </c>
      <c r="Q8" s="41"/>
    </row>
    <row r="9" spans="1:17" ht="28.5" customHeight="1" x14ac:dyDescent="0.25">
      <c r="A9" s="269">
        <v>2</v>
      </c>
      <c r="B9" s="271" t="s">
        <v>133</v>
      </c>
      <c r="C9" s="299" t="s">
        <v>3</v>
      </c>
      <c r="D9" s="299" t="s">
        <v>2</v>
      </c>
      <c r="E9" s="292" t="s">
        <v>132</v>
      </c>
      <c r="F9" s="3" t="s">
        <v>37</v>
      </c>
      <c r="G9" s="184">
        <v>1292</v>
      </c>
      <c r="H9" s="414">
        <f>(G9/G10-1)*100</f>
        <v>153.33333333333331</v>
      </c>
      <c r="I9" s="3" t="s">
        <v>37</v>
      </c>
      <c r="J9" s="166" t="s">
        <v>55</v>
      </c>
      <c r="K9" s="167"/>
      <c r="L9" s="166" t="s">
        <v>55</v>
      </c>
      <c r="M9" s="135"/>
      <c r="N9" s="171" t="s">
        <v>55</v>
      </c>
      <c r="O9" s="92"/>
      <c r="P9" s="93">
        <v>1292</v>
      </c>
      <c r="Q9" s="4"/>
    </row>
    <row r="10" spans="1:17" ht="28.5" customHeight="1" thickBot="1" x14ac:dyDescent="0.3">
      <c r="A10" s="270"/>
      <c r="B10" s="272"/>
      <c r="C10" s="363"/>
      <c r="D10" s="363"/>
      <c r="E10" s="291"/>
      <c r="F10" s="5" t="s">
        <v>38</v>
      </c>
      <c r="G10" s="183">
        <v>510</v>
      </c>
      <c r="H10" s="415"/>
      <c r="I10" s="5" t="s">
        <v>38</v>
      </c>
      <c r="J10" s="181" t="s">
        <v>55</v>
      </c>
      <c r="K10" s="182"/>
      <c r="L10" s="181" t="s">
        <v>55</v>
      </c>
      <c r="M10" s="180"/>
      <c r="N10" s="158" t="s">
        <v>55</v>
      </c>
      <c r="O10" s="51"/>
      <c r="P10" s="52">
        <v>510</v>
      </c>
      <c r="Q10" s="6"/>
    </row>
    <row r="11" spans="1:17" ht="29.25" customHeight="1" x14ac:dyDescent="0.25">
      <c r="A11" s="372">
        <v>3</v>
      </c>
      <c r="B11" s="282" t="s">
        <v>131</v>
      </c>
      <c r="C11" s="366" t="s">
        <v>39</v>
      </c>
      <c r="D11" s="279" t="s">
        <v>5</v>
      </c>
      <c r="E11" s="282" t="s">
        <v>130</v>
      </c>
      <c r="F11" s="178" t="s">
        <v>37</v>
      </c>
      <c r="G11" s="179">
        <v>30780</v>
      </c>
      <c r="H11" s="416">
        <f>(G11/G12)*100</f>
        <v>79.411764705882348</v>
      </c>
      <c r="I11" s="178" t="s">
        <v>37</v>
      </c>
      <c r="J11" s="158" t="s">
        <v>55</v>
      </c>
      <c r="K11" s="169"/>
      <c r="L11" s="158" t="s">
        <v>55</v>
      </c>
      <c r="M11" s="144"/>
      <c r="N11" s="158">
        <v>6156</v>
      </c>
      <c r="O11" s="74"/>
      <c r="P11" s="75">
        <v>24624</v>
      </c>
      <c r="Q11" s="41"/>
    </row>
    <row r="12" spans="1:17" ht="29.25" customHeight="1" x14ac:dyDescent="0.25">
      <c r="A12" s="280"/>
      <c r="B12" s="289"/>
      <c r="C12" s="283"/>
      <c r="D12" s="300"/>
      <c r="E12" s="289"/>
      <c r="F12" s="8" t="s">
        <v>38</v>
      </c>
      <c r="G12" s="175">
        <v>38760</v>
      </c>
      <c r="H12" s="417"/>
      <c r="I12" s="9" t="s">
        <v>38</v>
      </c>
      <c r="J12" s="158" t="s">
        <v>55</v>
      </c>
      <c r="K12" s="169"/>
      <c r="L12" s="158" t="s">
        <v>55</v>
      </c>
      <c r="M12" s="144"/>
      <c r="N12" s="158">
        <v>7752</v>
      </c>
      <c r="O12" s="74"/>
      <c r="P12" s="75">
        <v>31008</v>
      </c>
      <c r="Q12" s="10"/>
    </row>
    <row r="13" spans="1:17" ht="27.75" customHeight="1" x14ac:dyDescent="0.25">
      <c r="A13" s="280">
        <v>4</v>
      </c>
      <c r="B13" s="289" t="s">
        <v>129</v>
      </c>
      <c r="C13" s="300" t="s">
        <v>40</v>
      </c>
      <c r="D13" s="300" t="s">
        <v>6</v>
      </c>
      <c r="E13" s="289" t="s">
        <v>128</v>
      </c>
      <c r="F13" s="8" t="s">
        <v>37</v>
      </c>
      <c r="G13" s="175">
        <v>102</v>
      </c>
      <c r="H13" s="418">
        <f>(G13/G14)*100</f>
        <v>9.9415204678362574</v>
      </c>
      <c r="I13" s="8" t="s">
        <v>37</v>
      </c>
      <c r="J13" s="166" t="s">
        <v>55</v>
      </c>
      <c r="K13" s="167"/>
      <c r="L13" s="166" t="s">
        <v>55</v>
      </c>
      <c r="M13" s="135"/>
      <c r="N13" s="166">
        <v>60</v>
      </c>
      <c r="O13" s="63"/>
      <c r="P13" s="64">
        <v>42</v>
      </c>
      <c r="Q13" s="11"/>
    </row>
    <row r="14" spans="1:17" ht="27.75" customHeight="1" x14ac:dyDescent="0.25">
      <c r="A14" s="280"/>
      <c r="B14" s="289"/>
      <c r="C14" s="300"/>
      <c r="D14" s="300"/>
      <c r="E14" s="289"/>
      <c r="F14" s="8" t="s">
        <v>38</v>
      </c>
      <c r="G14" s="175">
        <v>1026</v>
      </c>
      <c r="H14" s="418"/>
      <c r="I14" s="9" t="s">
        <v>38</v>
      </c>
      <c r="J14" s="158" t="s">
        <v>55</v>
      </c>
      <c r="K14" s="169"/>
      <c r="L14" s="158" t="s">
        <v>55</v>
      </c>
      <c r="M14" s="144"/>
      <c r="N14" s="158">
        <v>615</v>
      </c>
      <c r="O14" s="74"/>
      <c r="P14" s="75">
        <v>411</v>
      </c>
      <c r="Q14" s="10"/>
    </row>
    <row r="15" spans="1:17" ht="30.75" customHeight="1" x14ac:dyDescent="0.25">
      <c r="A15" s="398">
        <v>5</v>
      </c>
      <c r="B15" s="289" t="s">
        <v>127</v>
      </c>
      <c r="C15" s="300" t="s">
        <v>41</v>
      </c>
      <c r="D15" s="300" t="s">
        <v>6</v>
      </c>
      <c r="E15" s="289" t="s">
        <v>126</v>
      </c>
      <c r="F15" s="8" t="s">
        <v>37</v>
      </c>
      <c r="G15" s="175">
        <v>2052</v>
      </c>
      <c r="H15" s="418">
        <f>(G15/G16)*100</f>
        <v>33.365853658536587</v>
      </c>
      <c r="I15" s="177" t="s">
        <v>37</v>
      </c>
      <c r="J15" s="166" t="s">
        <v>55</v>
      </c>
      <c r="K15" s="167"/>
      <c r="L15" s="166" t="s">
        <v>55</v>
      </c>
      <c r="M15" s="135"/>
      <c r="N15" s="166">
        <v>410</v>
      </c>
      <c r="O15" s="63"/>
      <c r="P15" s="64">
        <v>1642</v>
      </c>
      <c r="Q15" s="11"/>
    </row>
    <row r="16" spans="1:17" ht="30.75" customHeight="1" x14ac:dyDescent="0.25">
      <c r="A16" s="372"/>
      <c r="B16" s="289"/>
      <c r="C16" s="300"/>
      <c r="D16" s="300"/>
      <c r="E16" s="289"/>
      <c r="F16" s="8" t="s">
        <v>38</v>
      </c>
      <c r="G16" s="175">
        <v>6150</v>
      </c>
      <c r="H16" s="418"/>
      <c r="I16" s="176" t="s">
        <v>38</v>
      </c>
      <c r="J16" s="158" t="s">
        <v>55</v>
      </c>
      <c r="K16" s="169"/>
      <c r="L16" s="158" t="s">
        <v>55</v>
      </c>
      <c r="M16" s="144"/>
      <c r="N16" s="158">
        <v>1230</v>
      </c>
      <c r="O16" s="74"/>
      <c r="P16" s="75">
        <v>4920</v>
      </c>
      <c r="Q16" s="10"/>
    </row>
    <row r="17" spans="1:17" ht="23.25" customHeight="1" x14ac:dyDescent="0.25">
      <c r="A17" s="398">
        <v>6</v>
      </c>
      <c r="B17" s="289" t="s">
        <v>125</v>
      </c>
      <c r="C17" s="300" t="s">
        <v>42</v>
      </c>
      <c r="D17" s="300" t="s">
        <v>6</v>
      </c>
      <c r="E17" s="289" t="s">
        <v>124</v>
      </c>
      <c r="F17" s="8" t="s">
        <v>37</v>
      </c>
      <c r="G17" s="175">
        <v>1026</v>
      </c>
      <c r="H17" s="420">
        <f>(G17/G18)*100</f>
        <v>100</v>
      </c>
      <c r="I17" s="8" t="s">
        <v>37</v>
      </c>
      <c r="J17" s="166" t="s">
        <v>55</v>
      </c>
      <c r="K17" s="167"/>
      <c r="L17" s="166" t="s">
        <v>55</v>
      </c>
      <c r="M17" s="135"/>
      <c r="N17" s="166">
        <v>205</v>
      </c>
      <c r="O17" s="63"/>
      <c r="P17" s="64">
        <v>821</v>
      </c>
      <c r="Q17" s="11"/>
    </row>
    <row r="18" spans="1:17" ht="23.25" customHeight="1" thickBot="1" x14ac:dyDescent="0.3">
      <c r="A18" s="419"/>
      <c r="B18" s="281"/>
      <c r="C18" s="287"/>
      <c r="D18" s="287"/>
      <c r="E18" s="281"/>
      <c r="F18" s="9" t="s">
        <v>38</v>
      </c>
      <c r="G18" s="174">
        <v>1026</v>
      </c>
      <c r="H18" s="421"/>
      <c r="I18" s="9" t="s">
        <v>38</v>
      </c>
      <c r="J18" s="158" t="s">
        <v>55</v>
      </c>
      <c r="K18" s="169"/>
      <c r="L18" s="158" t="s">
        <v>55</v>
      </c>
      <c r="M18" s="144"/>
      <c r="N18" s="158">
        <v>205</v>
      </c>
      <c r="O18" s="74"/>
      <c r="P18" s="75">
        <v>821</v>
      </c>
      <c r="Q18" s="41"/>
    </row>
    <row r="19" spans="1:17" ht="26.25" customHeight="1" x14ac:dyDescent="0.25">
      <c r="A19" s="269">
        <v>7</v>
      </c>
      <c r="B19" s="271" t="s">
        <v>123</v>
      </c>
      <c r="C19" s="365" t="s">
        <v>43</v>
      </c>
      <c r="D19" s="299" t="s">
        <v>5</v>
      </c>
      <c r="E19" s="271" t="s">
        <v>122</v>
      </c>
      <c r="F19" s="3" t="s">
        <v>37</v>
      </c>
      <c r="G19" s="173">
        <v>7980</v>
      </c>
      <c r="H19" s="423">
        <f>(G19/G20)*100</f>
        <v>20.588235294117645</v>
      </c>
      <c r="I19" s="3" t="s">
        <v>37</v>
      </c>
      <c r="J19" s="171" t="s">
        <v>55</v>
      </c>
      <c r="K19" s="172"/>
      <c r="L19" s="171" t="s">
        <v>55</v>
      </c>
      <c r="M19" s="155"/>
      <c r="N19" s="171">
        <v>1596</v>
      </c>
      <c r="O19" s="92"/>
      <c r="P19" s="93">
        <v>6384</v>
      </c>
      <c r="Q19" s="4"/>
    </row>
    <row r="20" spans="1:17" ht="26.25" customHeight="1" x14ac:dyDescent="0.25">
      <c r="A20" s="280"/>
      <c r="B20" s="282"/>
      <c r="C20" s="366"/>
      <c r="D20" s="300"/>
      <c r="E20" s="282"/>
      <c r="F20" s="8" t="s">
        <v>38</v>
      </c>
      <c r="G20" s="170">
        <v>38760</v>
      </c>
      <c r="H20" s="420"/>
      <c r="I20" s="9" t="s">
        <v>38</v>
      </c>
      <c r="J20" s="158" t="s">
        <v>55</v>
      </c>
      <c r="K20" s="169"/>
      <c r="L20" s="158" t="s">
        <v>55</v>
      </c>
      <c r="M20" s="144"/>
      <c r="N20" s="158">
        <v>7752</v>
      </c>
      <c r="O20" s="74"/>
      <c r="P20" s="75">
        <v>31008</v>
      </c>
      <c r="Q20" s="41"/>
    </row>
    <row r="21" spans="1:17" ht="24" customHeight="1" x14ac:dyDescent="0.25">
      <c r="A21" s="280">
        <v>8</v>
      </c>
      <c r="B21" s="281" t="s">
        <v>121</v>
      </c>
      <c r="C21" s="300" t="s">
        <v>53</v>
      </c>
      <c r="D21" s="300" t="s">
        <v>6</v>
      </c>
      <c r="E21" s="281" t="s">
        <v>120</v>
      </c>
      <c r="F21" s="8" t="s">
        <v>37</v>
      </c>
      <c r="G21" s="168">
        <v>26</v>
      </c>
      <c r="H21" s="422">
        <f>(G21/G22)*100</f>
        <v>9.7744360902255636</v>
      </c>
      <c r="I21" s="8" t="s">
        <v>37</v>
      </c>
      <c r="J21" s="166" t="s">
        <v>55</v>
      </c>
      <c r="K21" s="167"/>
      <c r="L21" s="166" t="s">
        <v>55</v>
      </c>
      <c r="M21" s="135"/>
      <c r="N21" s="166">
        <v>5</v>
      </c>
      <c r="O21" s="63"/>
      <c r="P21" s="64">
        <v>21</v>
      </c>
      <c r="Q21" s="11"/>
    </row>
    <row r="22" spans="1:17" ht="30.75" customHeight="1" x14ac:dyDescent="0.25">
      <c r="A22" s="280"/>
      <c r="B22" s="282"/>
      <c r="C22" s="300"/>
      <c r="D22" s="300"/>
      <c r="E22" s="282"/>
      <c r="F22" s="8" t="s">
        <v>38</v>
      </c>
      <c r="G22" s="168">
        <v>266</v>
      </c>
      <c r="H22" s="422"/>
      <c r="I22" s="9" t="s">
        <v>38</v>
      </c>
      <c r="J22" s="158" t="s">
        <v>55</v>
      </c>
      <c r="K22" s="169"/>
      <c r="L22" s="158" t="s">
        <v>55</v>
      </c>
      <c r="M22" s="144"/>
      <c r="N22" s="158">
        <v>53</v>
      </c>
      <c r="O22" s="74"/>
      <c r="P22" s="75">
        <v>213</v>
      </c>
      <c r="Q22" s="41"/>
    </row>
    <row r="23" spans="1:17" ht="30.75" customHeight="1" x14ac:dyDescent="0.25">
      <c r="A23" s="280">
        <v>9</v>
      </c>
      <c r="B23" s="281" t="s">
        <v>119</v>
      </c>
      <c r="C23" s="300" t="s">
        <v>44</v>
      </c>
      <c r="D23" s="300" t="s">
        <v>6</v>
      </c>
      <c r="E23" s="281" t="s">
        <v>118</v>
      </c>
      <c r="F23" s="8" t="s">
        <v>37</v>
      </c>
      <c r="G23" s="168">
        <v>228</v>
      </c>
      <c r="H23" s="425">
        <f>(G23/G24)*100</f>
        <v>14.285714285714285</v>
      </c>
      <c r="I23" s="8" t="s">
        <v>37</v>
      </c>
      <c r="J23" s="166" t="s">
        <v>55</v>
      </c>
      <c r="K23" s="167"/>
      <c r="L23" s="166" t="s">
        <v>55</v>
      </c>
      <c r="M23" s="135"/>
      <c r="N23" s="166">
        <v>45</v>
      </c>
      <c r="O23" s="63"/>
      <c r="P23" s="64">
        <v>183</v>
      </c>
      <c r="Q23" s="11"/>
    </row>
    <row r="24" spans="1:17" ht="30.75" customHeight="1" x14ac:dyDescent="0.25">
      <c r="A24" s="280"/>
      <c r="B24" s="282"/>
      <c r="C24" s="300"/>
      <c r="D24" s="300"/>
      <c r="E24" s="282"/>
      <c r="F24" s="8" t="s">
        <v>38</v>
      </c>
      <c r="G24" s="168">
        <v>1596</v>
      </c>
      <c r="H24" s="425"/>
      <c r="I24" s="9" t="s">
        <v>38</v>
      </c>
      <c r="J24" s="158" t="s">
        <v>55</v>
      </c>
      <c r="K24" s="169"/>
      <c r="L24" s="158" t="s">
        <v>55</v>
      </c>
      <c r="M24" s="144"/>
      <c r="N24" s="158">
        <v>319</v>
      </c>
      <c r="O24" s="74"/>
      <c r="P24" s="75">
        <v>1277</v>
      </c>
      <c r="Q24" s="41"/>
    </row>
    <row r="25" spans="1:17" ht="25.5" customHeight="1" x14ac:dyDescent="0.25">
      <c r="A25" s="280">
        <v>10</v>
      </c>
      <c r="B25" s="281" t="s">
        <v>117</v>
      </c>
      <c r="C25" s="300" t="s">
        <v>116</v>
      </c>
      <c r="D25" s="300" t="s">
        <v>6</v>
      </c>
      <c r="E25" s="281" t="s">
        <v>115</v>
      </c>
      <c r="F25" s="8" t="s">
        <v>37</v>
      </c>
      <c r="G25" s="168">
        <v>266</v>
      </c>
      <c r="H25" s="420">
        <f>(G25/G26)*100</f>
        <v>100</v>
      </c>
      <c r="I25" s="8" t="s">
        <v>37</v>
      </c>
      <c r="J25" s="166" t="s">
        <v>55</v>
      </c>
      <c r="K25" s="167"/>
      <c r="L25" s="166" t="s">
        <v>55</v>
      </c>
      <c r="M25" s="135"/>
      <c r="N25" s="166">
        <v>53</v>
      </c>
      <c r="O25" s="63"/>
      <c r="P25" s="64">
        <v>213</v>
      </c>
      <c r="Q25" s="11"/>
    </row>
    <row r="26" spans="1:17" ht="24" customHeight="1" thickBot="1" x14ac:dyDescent="0.3">
      <c r="A26" s="270"/>
      <c r="B26" s="272"/>
      <c r="C26" s="363"/>
      <c r="D26" s="363"/>
      <c r="E26" s="272"/>
      <c r="F26" s="5" t="s">
        <v>38</v>
      </c>
      <c r="G26" s="165">
        <v>266</v>
      </c>
      <c r="H26" s="424"/>
      <c r="I26" s="5" t="s">
        <v>38</v>
      </c>
      <c r="J26" s="163" t="s">
        <v>55</v>
      </c>
      <c r="K26" s="164"/>
      <c r="L26" s="163" t="s">
        <v>55</v>
      </c>
      <c r="M26" s="127"/>
      <c r="N26" s="163">
        <v>53</v>
      </c>
      <c r="O26" s="51"/>
      <c r="P26" s="52">
        <v>213</v>
      </c>
      <c r="Q26" s="6"/>
    </row>
    <row r="27" spans="1:17" ht="26.25" customHeight="1" x14ac:dyDescent="0.25">
      <c r="A27" t="s">
        <v>114</v>
      </c>
      <c r="B27" t="s">
        <v>113</v>
      </c>
      <c r="G27" s="162"/>
    </row>
  </sheetData>
  <mergeCells count="71">
    <mergeCell ref="H23:H24"/>
    <mergeCell ref="A25:A26"/>
    <mergeCell ref="B25:B26"/>
    <mergeCell ref="C25:C26"/>
    <mergeCell ref="D25:D26"/>
    <mergeCell ref="E25:E26"/>
    <mergeCell ref="H21:H22"/>
    <mergeCell ref="A19:A20"/>
    <mergeCell ref="B19:B20"/>
    <mergeCell ref="C19:C20"/>
    <mergeCell ref="D19:D20"/>
    <mergeCell ref="E19:E20"/>
    <mergeCell ref="H19:H20"/>
    <mergeCell ref="A21:A22"/>
    <mergeCell ref="H25:H26"/>
    <mergeCell ref="A23:A24"/>
    <mergeCell ref="B23:B24"/>
    <mergeCell ref="C23:C24"/>
    <mergeCell ref="D23:D24"/>
    <mergeCell ref="E23:E24"/>
    <mergeCell ref="B21:B22"/>
    <mergeCell ref="C21:C22"/>
    <mergeCell ref="D21:D22"/>
    <mergeCell ref="E21:E22"/>
    <mergeCell ref="H17:H18"/>
    <mergeCell ref="A17:A18"/>
    <mergeCell ref="B17:B18"/>
    <mergeCell ref="C17:C18"/>
    <mergeCell ref="D17:D18"/>
    <mergeCell ref="E17:E18"/>
    <mergeCell ref="H13:H14"/>
    <mergeCell ref="A11:A12"/>
    <mergeCell ref="B11:B12"/>
    <mergeCell ref="C11:C12"/>
    <mergeCell ref="H15:H16"/>
    <mergeCell ref="A15:A16"/>
    <mergeCell ref="B15:B16"/>
    <mergeCell ref="C15:C16"/>
    <mergeCell ref="D15:D16"/>
    <mergeCell ref="E15:E16"/>
    <mergeCell ref="A13:A14"/>
    <mergeCell ref="B13:B14"/>
    <mergeCell ref="C13:C14"/>
    <mergeCell ref="D13:D14"/>
    <mergeCell ref="E13:E14"/>
    <mergeCell ref="D11:D12"/>
    <mergeCell ref="E11:E12"/>
    <mergeCell ref="H7:H8"/>
    <mergeCell ref="A9:A10"/>
    <mergeCell ref="B9:B10"/>
    <mergeCell ref="C9:C10"/>
    <mergeCell ref="D9:D10"/>
    <mergeCell ref="E9:E10"/>
    <mergeCell ref="H9:H10"/>
    <mergeCell ref="A7:A8"/>
    <mergeCell ref="H11:H12"/>
    <mergeCell ref="B7:B8"/>
    <mergeCell ref="C7:C8"/>
    <mergeCell ref="D7:D8"/>
    <mergeCell ref="E7:E8"/>
    <mergeCell ref="A1:Q1"/>
    <mergeCell ref="A2:Q2"/>
    <mergeCell ref="A3:Q3"/>
    <mergeCell ref="A4:Q4"/>
    <mergeCell ref="A5:A6"/>
    <mergeCell ref="B5:B6"/>
    <mergeCell ref="C5:C6"/>
    <mergeCell ref="D5:D6"/>
    <mergeCell ref="E5:E6"/>
    <mergeCell ref="F5:H6"/>
    <mergeCell ref="I5:Q5"/>
  </mergeCells>
  <pageMargins left="0.7" right="0.7" top="0.75" bottom="0.75" header="0.3" footer="0.3"/>
  <pageSetup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zoomScale="70" zoomScaleNormal="70" workbookViewId="0">
      <selection activeCell="C17" sqref="C17:C18"/>
    </sheetView>
  </sheetViews>
  <sheetFormatPr baseColWidth="10" defaultColWidth="9.140625" defaultRowHeight="15" x14ac:dyDescent="0.25"/>
  <cols>
    <col min="1" max="1" width="5.140625" customWidth="1"/>
    <col min="2" max="2" width="47.5703125" customWidth="1"/>
    <col min="3" max="3" width="12.7109375" customWidth="1"/>
    <col min="4" max="4" width="10.5703125" bestFit="1" customWidth="1"/>
    <col min="5" max="5" width="54.28515625" customWidth="1"/>
    <col min="6" max="6" width="2.42578125" bestFit="1" customWidth="1"/>
    <col min="7" max="7" width="9.28515625" bestFit="1" customWidth="1"/>
    <col min="8" max="8" width="7.140625" bestFit="1" customWidth="1"/>
    <col min="9" max="9" width="2.42578125" bestFit="1" customWidth="1"/>
    <col min="10" max="10" width="6.28515625" customWidth="1"/>
    <col min="11" max="11" width="7.5703125" customWidth="1"/>
    <col min="12" max="12" width="9.28515625" bestFit="1" customWidth="1"/>
    <col min="13" max="13" width="9.5703125" bestFit="1" customWidth="1"/>
    <col min="14" max="14" width="8.140625" bestFit="1" customWidth="1"/>
    <col min="15" max="15" width="7.5703125" customWidth="1"/>
    <col min="16" max="16" width="9.28515625" bestFit="1" customWidth="1"/>
    <col min="17" max="17" width="8.140625" customWidth="1"/>
  </cols>
  <sheetData>
    <row r="1" spans="1:17" ht="21" x14ac:dyDescent="0.35">
      <c r="A1" s="352" t="s">
        <v>26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4"/>
    </row>
    <row r="2" spans="1:17" x14ac:dyDescent="0.25">
      <c r="A2" s="247" t="s">
        <v>27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9"/>
    </row>
    <row r="3" spans="1:17" ht="15.75" x14ac:dyDescent="0.25">
      <c r="A3" s="250" t="s">
        <v>93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2"/>
    </row>
    <row r="4" spans="1:17" ht="15.75" thickBot="1" x14ac:dyDescent="0.3">
      <c r="A4" s="253" t="s">
        <v>92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5"/>
    </row>
    <row r="5" spans="1:17" ht="18" customHeight="1" x14ac:dyDescent="0.25">
      <c r="A5" s="256" t="s">
        <v>29</v>
      </c>
      <c r="B5" s="258" t="s">
        <v>30</v>
      </c>
      <c r="C5" s="258" t="s">
        <v>31</v>
      </c>
      <c r="D5" s="258" t="s">
        <v>1</v>
      </c>
      <c r="E5" s="258" t="s">
        <v>32</v>
      </c>
      <c r="F5" s="260" t="s">
        <v>33</v>
      </c>
      <c r="G5" s="262"/>
      <c r="H5" s="263"/>
      <c r="I5" s="260" t="s">
        <v>34</v>
      </c>
      <c r="J5" s="262"/>
      <c r="K5" s="262"/>
      <c r="L5" s="262"/>
      <c r="M5" s="262"/>
      <c r="N5" s="262"/>
      <c r="O5" s="262"/>
      <c r="P5" s="262"/>
      <c r="Q5" s="266"/>
    </row>
    <row r="6" spans="1:17" ht="39" customHeight="1" thickBot="1" x14ac:dyDescent="0.3">
      <c r="A6" s="257"/>
      <c r="B6" s="259"/>
      <c r="C6" s="259"/>
      <c r="D6" s="259"/>
      <c r="E6" s="259"/>
      <c r="F6" s="261"/>
      <c r="G6" s="264"/>
      <c r="H6" s="265"/>
      <c r="I6" s="1"/>
      <c r="J6" s="42" t="s">
        <v>35</v>
      </c>
      <c r="K6" s="42" t="s">
        <v>36</v>
      </c>
      <c r="L6" s="42" t="s">
        <v>35</v>
      </c>
      <c r="M6" s="42" t="s">
        <v>36</v>
      </c>
      <c r="N6" s="42" t="s">
        <v>35</v>
      </c>
      <c r="O6" s="42" t="s">
        <v>36</v>
      </c>
      <c r="P6" s="42" t="s">
        <v>35</v>
      </c>
      <c r="Q6" s="2" t="s">
        <v>36</v>
      </c>
    </row>
    <row r="7" spans="1:17" ht="28.5" customHeight="1" x14ac:dyDescent="0.25">
      <c r="A7" s="269">
        <v>1</v>
      </c>
      <c r="B7" s="271" t="s">
        <v>91</v>
      </c>
      <c r="C7" s="299" t="s">
        <v>0</v>
      </c>
      <c r="D7" s="299" t="s">
        <v>2</v>
      </c>
      <c r="E7" s="292" t="s">
        <v>90</v>
      </c>
      <c r="F7" s="3" t="s">
        <v>37</v>
      </c>
      <c r="G7" s="96">
        <v>11</v>
      </c>
      <c r="H7" s="267">
        <f>G7/G8*100</f>
        <v>100</v>
      </c>
      <c r="I7" s="3" t="s">
        <v>37</v>
      </c>
      <c r="J7" s="118"/>
      <c r="K7" s="119"/>
      <c r="L7" s="118"/>
      <c r="M7" s="119"/>
      <c r="N7" s="118"/>
      <c r="O7" s="117"/>
      <c r="P7" s="7">
        <v>11</v>
      </c>
      <c r="Q7" s="4"/>
    </row>
    <row r="8" spans="1:17" ht="27.75" customHeight="1" thickBot="1" x14ac:dyDescent="0.3">
      <c r="A8" s="270"/>
      <c r="B8" s="272"/>
      <c r="C8" s="363"/>
      <c r="D8" s="363"/>
      <c r="E8" s="291"/>
      <c r="F8" s="5" t="s">
        <v>38</v>
      </c>
      <c r="G8" s="55">
        <v>11</v>
      </c>
      <c r="H8" s="268"/>
      <c r="I8" s="5" t="s">
        <v>38</v>
      </c>
      <c r="J8" s="106"/>
      <c r="K8" s="107"/>
      <c r="L8" s="106"/>
      <c r="M8" s="107"/>
      <c r="N8" s="106"/>
      <c r="O8" s="105"/>
      <c r="P8" s="14">
        <v>11</v>
      </c>
      <c r="Q8" s="6"/>
    </row>
    <row r="9" spans="1:17" ht="36.75" customHeight="1" x14ac:dyDescent="0.25">
      <c r="A9" s="269">
        <v>2</v>
      </c>
      <c r="B9" s="271" t="s">
        <v>89</v>
      </c>
      <c r="C9" s="299" t="s">
        <v>3</v>
      </c>
      <c r="D9" s="299" t="s">
        <v>2</v>
      </c>
      <c r="E9" s="271" t="s">
        <v>88</v>
      </c>
      <c r="F9" s="3" t="s">
        <v>37</v>
      </c>
      <c r="G9" s="96">
        <v>100</v>
      </c>
      <c r="H9" s="350">
        <v>10</v>
      </c>
      <c r="I9" s="3" t="s">
        <v>37</v>
      </c>
      <c r="J9" s="118"/>
      <c r="K9" s="119"/>
      <c r="L9" s="118"/>
      <c r="M9" s="119"/>
      <c r="N9" s="118"/>
      <c r="O9" s="117"/>
      <c r="P9" s="7">
        <v>100</v>
      </c>
      <c r="Q9" s="4"/>
    </row>
    <row r="10" spans="1:17" ht="37.5" customHeight="1" thickBot="1" x14ac:dyDescent="0.3">
      <c r="A10" s="270"/>
      <c r="B10" s="272"/>
      <c r="C10" s="363"/>
      <c r="D10" s="363"/>
      <c r="E10" s="272"/>
      <c r="F10" s="5" t="s">
        <v>38</v>
      </c>
      <c r="G10" s="55">
        <v>1000</v>
      </c>
      <c r="H10" s="351"/>
      <c r="I10" s="5" t="s">
        <v>38</v>
      </c>
      <c r="J10" s="106"/>
      <c r="K10" s="107"/>
      <c r="L10" s="106"/>
      <c r="M10" s="107"/>
      <c r="N10" s="106"/>
      <c r="O10" s="105"/>
      <c r="P10" s="14">
        <v>1000</v>
      </c>
      <c r="Q10" s="6"/>
    </row>
    <row r="11" spans="1:17" ht="27" customHeight="1" x14ac:dyDescent="0.25">
      <c r="A11" s="269">
        <v>3</v>
      </c>
      <c r="B11" s="271" t="s">
        <v>87</v>
      </c>
      <c r="C11" s="273" t="s">
        <v>39</v>
      </c>
      <c r="D11" s="299" t="s">
        <v>5</v>
      </c>
      <c r="E11" s="271" t="s">
        <v>86</v>
      </c>
      <c r="F11" s="3" t="s">
        <v>37</v>
      </c>
      <c r="G11" s="96">
        <v>1065</v>
      </c>
      <c r="H11" s="267">
        <f>G11/G12*100</f>
        <v>100</v>
      </c>
      <c r="I11" s="3" t="s">
        <v>37</v>
      </c>
      <c r="J11" s="118">
        <v>0</v>
      </c>
      <c r="K11" s="119"/>
      <c r="L11" s="118">
        <f>266+266</f>
        <v>532</v>
      </c>
      <c r="M11" s="119"/>
      <c r="N11" s="118">
        <v>0</v>
      </c>
      <c r="O11" s="117"/>
      <c r="P11" s="7">
        <v>532</v>
      </c>
      <c r="Q11" s="4"/>
    </row>
    <row r="12" spans="1:17" ht="42" customHeight="1" x14ac:dyDescent="0.25">
      <c r="A12" s="280"/>
      <c r="B12" s="282"/>
      <c r="C12" s="283"/>
      <c r="D12" s="300"/>
      <c r="E12" s="282"/>
      <c r="F12" s="8" t="s">
        <v>38</v>
      </c>
      <c r="G12" s="78">
        <v>1065</v>
      </c>
      <c r="H12" s="279"/>
      <c r="I12" s="9" t="s">
        <v>38</v>
      </c>
      <c r="J12" s="15">
        <v>0</v>
      </c>
      <c r="K12" s="26"/>
      <c r="L12" s="15">
        <v>532</v>
      </c>
      <c r="M12" s="26"/>
      <c r="N12" s="15">
        <v>0</v>
      </c>
      <c r="O12" s="20"/>
      <c r="P12" s="16">
        <v>532</v>
      </c>
      <c r="Q12" s="121"/>
    </row>
    <row r="13" spans="1:17" ht="39.75" customHeight="1" x14ac:dyDescent="0.25">
      <c r="A13" s="280">
        <v>4</v>
      </c>
      <c r="B13" s="281" t="s">
        <v>85</v>
      </c>
      <c r="C13" s="283" t="s">
        <v>40</v>
      </c>
      <c r="D13" s="300" t="s">
        <v>6</v>
      </c>
      <c r="E13" s="281" t="s">
        <v>84</v>
      </c>
      <c r="F13" s="8" t="s">
        <v>37</v>
      </c>
      <c r="G13" s="78">
        <v>710</v>
      </c>
      <c r="H13" s="287">
        <v>100</v>
      </c>
      <c r="I13" s="8" t="s">
        <v>37</v>
      </c>
      <c r="J13" s="17">
        <v>178</v>
      </c>
      <c r="K13" s="28"/>
      <c r="L13" s="17">
        <v>178</v>
      </c>
      <c r="M13" s="28"/>
      <c r="N13" s="17">
        <v>178</v>
      </c>
      <c r="O13" s="18"/>
      <c r="P13" s="19">
        <v>176</v>
      </c>
      <c r="Q13" s="11"/>
    </row>
    <row r="14" spans="1:17" ht="39.75" customHeight="1" x14ac:dyDescent="0.25">
      <c r="A14" s="280"/>
      <c r="B14" s="282"/>
      <c r="C14" s="283"/>
      <c r="D14" s="300"/>
      <c r="E14" s="282"/>
      <c r="F14" s="8" t="s">
        <v>38</v>
      </c>
      <c r="G14" s="78">
        <v>710</v>
      </c>
      <c r="H14" s="279"/>
      <c r="I14" s="9" t="s">
        <v>38</v>
      </c>
      <c r="J14" s="15">
        <v>178</v>
      </c>
      <c r="K14" s="26"/>
      <c r="L14" s="15">
        <v>178</v>
      </c>
      <c r="M14" s="26"/>
      <c r="N14" s="15">
        <v>178</v>
      </c>
      <c r="O14" s="20"/>
      <c r="P14" s="16">
        <v>176</v>
      </c>
      <c r="Q14" s="10"/>
    </row>
    <row r="15" spans="1:17" ht="39.75" customHeight="1" x14ac:dyDescent="0.25">
      <c r="A15" s="280">
        <v>5</v>
      </c>
      <c r="B15" s="289" t="s">
        <v>83</v>
      </c>
      <c r="C15" s="283" t="s">
        <v>41</v>
      </c>
      <c r="D15" s="300" t="s">
        <v>6</v>
      </c>
      <c r="E15" s="289" t="s">
        <v>82</v>
      </c>
      <c r="F15" s="8" t="s">
        <v>37</v>
      </c>
      <c r="G15" s="78">
        <v>355</v>
      </c>
      <c r="H15" s="287"/>
      <c r="I15" s="8" t="s">
        <v>37</v>
      </c>
      <c r="J15" s="17">
        <v>90</v>
      </c>
      <c r="K15" s="28"/>
      <c r="L15" s="17">
        <v>90</v>
      </c>
      <c r="M15" s="28"/>
      <c r="N15" s="17">
        <v>89</v>
      </c>
      <c r="O15" s="18"/>
      <c r="P15" s="19">
        <v>86</v>
      </c>
      <c r="Q15" s="11"/>
    </row>
    <row r="16" spans="1:17" ht="39.75" customHeight="1" thickBot="1" x14ac:dyDescent="0.3">
      <c r="A16" s="270"/>
      <c r="B16" s="291"/>
      <c r="C16" s="274"/>
      <c r="D16" s="363"/>
      <c r="E16" s="291"/>
      <c r="F16" s="5" t="s">
        <v>38</v>
      </c>
      <c r="G16" s="55">
        <v>355</v>
      </c>
      <c r="H16" s="268"/>
      <c r="I16" s="5" t="s">
        <v>38</v>
      </c>
      <c r="J16" s="13">
        <v>90</v>
      </c>
      <c r="K16" s="27"/>
      <c r="L16" s="13">
        <v>90</v>
      </c>
      <c r="M16" s="27"/>
      <c r="N16" s="13">
        <v>89</v>
      </c>
      <c r="O16" s="24"/>
      <c r="P16" s="14">
        <v>86</v>
      </c>
      <c r="Q16" s="120"/>
    </row>
    <row r="17" spans="1:17" ht="41.25" customHeight="1" x14ac:dyDescent="0.25">
      <c r="A17" s="269">
        <v>6</v>
      </c>
      <c r="B17" s="292" t="s">
        <v>81</v>
      </c>
      <c r="C17" s="273" t="s">
        <v>43</v>
      </c>
      <c r="D17" s="299" t="s">
        <v>5</v>
      </c>
      <c r="E17" s="292" t="s">
        <v>80</v>
      </c>
      <c r="F17" s="3" t="s">
        <v>37</v>
      </c>
      <c r="G17" s="96">
        <v>106</v>
      </c>
      <c r="H17" s="267">
        <v>29.8</v>
      </c>
      <c r="I17" s="3" t="s">
        <v>37</v>
      </c>
      <c r="J17" s="118">
        <v>0</v>
      </c>
      <c r="K17" s="119"/>
      <c r="L17" s="118">
        <v>53</v>
      </c>
      <c r="M17" s="119"/>
      <c r="N17" s="118">
        <v>0</v>
      </c>
      <c r="O17" s="117"/>
      <c r="P17" s="116">
        <v>53</v>
      </c>
      <c r="Q17" s="4"/>
    </row>
    <row r="18" spans="1:17" ht="33.75" customHeight="1" x14ac:dyDescent="0.25">
      <c r="A18" s="280"/>
      <c r="B18" s="289"/>
      <c r="C18" s="283"/>
      <c r="D18" s="300"/>
      <c r="E18" s="289"/>
      <c r="F18" s="8" t="s">
        <v>38</v>
      </c>
      <c r="G18" s="78">
        <v>355</v>
      </c>
      <c r="H18" s="279"/>
      <c r="I18" s="9" t="s">
        <v>38</v>
      </c>
      <c r="J18" s="114">
        <v>0</v>
      </c>
      <c r="K18" s="115"/>
      <c r="L18" s="114">
        <v>177</v>
      </c>
      <c r="M18" s="115"/>
      <c r="N18" s="114">
        <v>0</v>
      </c>
      <c r="O18" s="113"/>
      <c r="P18" s="112">
        <v>178</v>
      </c>
      <c r="Q18" s="41"/>
    </row>
    <row r="19" spans="1:17" ht="35.25" customHeight="1" x14ac:dyDescent="0.25">
      <c r="A19" s="280">
        <v>7</v>
      </c>
      <c r="B19" s="281" t="s">
        <v>79</v>
      </c>
      <c r="C19" s="367" t="s">
        <v>53</v>
      </c>
      <c r="D19" s="300" t="s">
        <v>6</v>
      </c>
      <c r="E19" s="289" t="s">
        <v>78</v>
      </c>
      <c r="F19" s="8" t="s">
        <v>37</v>
      </c>
      <c r="G19" s="78">
        <v>142</v>
      </c>
      <c r="H19" s="287">
        <v>100</v>
      </c>
      <c r="I19" s="8" t="s">
        <v>37</v>
      </c>
      <c r="J19" s="110">
        <v>35</v>
      </c>
      <c r="K19" s="111"/>
      <c r="L19" s="110">
        <v>35</v>
      </c>
      <c r="M19" s="111"/>
      <c r="N19" s="110">
        <v>35</v>
      </c>
      <c r="O19" s="109"/>
      <c r="P19" s="108">
        <v>37</v>
      </c>
      <c r="Q19" s="11"/>
    </row>
    <row r="20" spans="1:17" ht="36" customHeight="1" x14ac:dyDescent="0.25">
      <c r="A20" s="280"/>
      <c r="B20" s="282"/>
      <c r="C20" s="366"/>
      <c r="D20" s="300"/>
      <c r="E20" s="289"/>
      <c r="F20" s="8" t="s">
        <v>38</v>
      </c>
      <c r="G20" s="78">
        <v>142</v>
      </c>
      <c r="H20" s="279"/>
      <c r="I20" s="9" t="s">
        <v>38</v>
      </c>
      <c r="J20" s="114">
        <v>35</v>
      </c>
      <c r="K20" s="115"/>
      <c r="L20" s="114">
        <v>35</v>
      </c>
      <c r="M20" s="115"/>
      <c r="N20" s="114">
        <v>35</v>
      </c>
      <c r="O20" s="113"/>
      <c r="P20" s="112">
        <v>37</v>
      </c>
      <c r="Q20" s="41"/>
    </row>
    <row r="21" spans="1:17" ht="33" customHeight="1" x14ac:dyDescent="0.25">
      <c r="A21" s="280">
        <v>8</v>
      </c>
      <c r="B21" s="281" t="s">
        <v>77</v>
      </c>
      <c r="C21" s="367" t="s">
        <v>44</v>
      </c>
      <c r="D21" s="300" t="s">
        <v>6</v>
      </c>
      <c r="E21" s="289" t="s">
        <v>76</v>
      </c>
      <c r="F21" s="8" t="s">
        <v>37</v>
      </c>
      <c r="G21" s="67">
        <v>424</v>
      </c>
      <c r="H21" s="287">
        <v>100</v>
      </c>
      <c r="I21" s="8" t="s">
        <v>37</v>
      </c>
      <c r="J21" s="110">
        <v>106</v>
      </c>
      <c r="K21" s="111"/>
      <c r="L21" s="110">
        <v>106</v>
      </c>
      <c r="M21" s="111"/>
      <c r="N21" s="110">
        <v>106</v>
      </c>
      <c r="O21" s="109"/>
      <c r="P21" s="108">
        <v>106</v>
      </c>
      <c r="Q21" s="11"/>
    </row>
    <row r="22" spans="1:17" ht="38.25" customHeight="1" thickBot="1" x14ac:dyDescent="0.3">
      <c r="A22" s="270"/>
      <c r="B22" s="272"/>
      <c r="C22" s="368"/>
      <c r="D22" s="363"/>
      <c r="E22" s="291"/>
      <c r="F22" s="5" t="s">
        <v>38</v>
      </c>
      <c r="G22" s="55">
        <v>424</v>
      </c>
      <c r="H22" s="268"/>
      <c r="I22" s="5" t="s">
        <v>38</v>
      </c>
      <c r="J22" s="106">
        <v>106</v>
      </c>
      <c r="K22" s="107"/>
      <c r="L22" s="106">
        <v>106</v>
      </c>
      <c r="M22" s="107"/>
      <c r="N22" s="106">
        <v>106</v>
      </c>
      <c r="O22" s="105"/>
      <c r="P22" s="104">
        <v>106</v>
      </c>
      <c r="Q22" s="6"/>
    </row>
  </sheetData>
  <mergeCells count="59">
    <mergeCell ref="A1:Q1"/>
    <mergeCell ref="A2:Q2"/>
    <mergeCell ref="A3:Q3"/>
    <mergeCell ref="A4:Q4"/>
    <mergeCell ref="A5:A6"/>
    <mergeCell ref="B5:B6"/>
    <mergeCell ref="C5:C6"/>
    <mergeCell ref="D5:D6"/>
    <mergeCell ref="E5:E6"/>
    <mergeCell ref="F5:H6"/>
    <mergeCell ref="I5:Q5"/>
    <mergeCell ref="H7:H8"/>
    <mergeCell ref="A9:A10"/>
    <mergeCell ref="B9:B10"/>
    <mergeCell ref="C9:C10"/>
    <mergeCell ref="D9:D10"/>
    <mergeCell ref="E9:E10"/>
    <mergeCell ref="H9:H10"/>
    <mergeCell ref="A7:A8"/>
    <mergeCell ref="B7:B8"/>
    <mergeCell ref="C7:C8"/>
    <mergeCell ref="D7:D8"/>
    <mergeCell ref="E7:E8"/>
    <mergeCell ref="H13:H14"/>
    <mergeCell ref="A11:A12"/>
    <mergeCell ref="B11:B12"/>
    <mergeCell ref="C11:C12"/>
    <mergeCell ref="D11:D12"/>
    <mergeCell ref="E11:E12"/>
    <mergeCell ref="H11:H12"/>
    <mergeCell ref="A13:A14"/>
    <mergeCell ref="B13:B14"/>
    <mergeCell ref="C13:C14"/>
    <mergeCell ref="D13:D14"/>
    <mergeCell ref="E13:E14"/>
    <mergeCell ref="E15:E16"/>
    <mergeCell ref="H15:H16"/>
    <mergeCell ref="A17:A18"/>
    <mergeCell ref="B17:B18"/>
    <mergeCell ref="C17:C18"/>
    <mergeCell ref="D17:D18"/>
    <mergeCell ref="E17:E18"/>
    <mergeCell ref="H17:H18"/>
    <mergeCell ref="A15:A16"/>
    <mergeCell ref="B15:B16"/>
    <mergeCell ref="C15:C16"/>
    <mergeCell ref="D15:D16"/>
    <mergeCell ref="D21:D22"/>
    <mergeCell ref="E21:E22"/>
    <mergeCell ref="H21:H22"/>
    <mergeCell ref="A19:A20"/>
    <mergeCell ref="B19:B20"/>
    <mergeCell ref="C19:C20"/>
    <mergeCell ref="D19:D20"/>
    <mergeCell ref="E19:E20"/>
    <mergeCell ref="H19:H20"/>
    <mergeCell ref="A21:A22"/>
    <mergeCell ref="B21:B22"/>
    <mergeCell ref="C21:C22"/>
  </mergeCells>
  <pageMargins left="0.7" right="0.7" top="0.75" bottom="0.75" header="0.3" footer="0.3"/>
  <pageSetup scale="5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topLeftCell="E1" zoomScale="80" zoomScaleNormal="80" zoomScalePageLayoutView="125" workbookViewId="0">
      <selection activeCell="N12" sqref="M12:N12"/>
    </sheetView>
  </sheetViews>
  <sheetFormatPr baseColWidth="10" defaultColWidth="9.140625" defaultRowHeight="15" x14ac:dyDescent="0.25"/>
  <cols>
    <col min="1" max="1" width="5.140625" customWidth="1"/>
    <col min="2" max="2" width="47.42578125" customWidth="1"/>
    <col min="3" max="3" width="12.7109375" customWidth="1"/>
    <col min="4" max="4" width="10.42578125" bestFit="1" customWidth="1"/>
    <col min="5" max="5" width="55.5703125" customWidth="1"/>
    <col min="6" max="6" width="2.42578125" bestFit="1" customWidth="1"/>
    <col min="7" max="7" width="9.28515625" bestFit="1" customWidth="1"/>
    <col min="8" max="8" width="7.140625" bestFit="1" customWidth="1"/>
    <col min="9" max="9" width="2.42578125" bestFit="1" customWidth="1"/>
    <col min="10" max="10" width="5.7109375" customWidth="1"/>
    <col min="11" max="11" width="7.85546875" customWidth="1"/>
    <col min="12" max="12" width="9.28515625" bestFit="1" customWidth="1"/>
    <col min="13" max="13" width="9.42578125" bestFit="1" customWidth="1"/>
    <col min="14" max="14" width="8.140625" bestFit="1" customWidth="1"/>
    <col min="15" max="15" width="9.140625" customWidth="1"/>
    <col min="16" max="16" width="9.28515625" bestFit="1" customWidth="1"/>
    <col min="17" max="17" width="10.42578125" customWidth="1"/>
    <col min="18" max="18" width="6.42578125" hidden="1" customWidth="1"/>
    <col min="19" max="19" width="8.42578125" hidden="1" customWidth="1"/>
    <col min="20" max="20" width="17.42578125" hidden="1" customWidth="1"/>
    <col min="21" max="21" width="8.42578125" hidden="1" customWidth="1"/>
    <col min="22" max="22" width="14.140625" hidden="1" customWidth="1"/>
    <col min="23" max="23" width="4.42578125" hidden="1" customWidth="1"/>
    <col min="24" max="24" width="0" hidden="1" customWidth="1"/>
    <col min="25" max="25" width="13.85546875" hidden="1" customWidth="1"/>
  </cols>
  <sheetData>
    <row r="1" spans="1:25" ht="21" x14ac:dyDescent="0.35">
      <c r="A1" s="352" t="s">
        <v>26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4"/>
    </row>
    <row r="2" spans="1:25" x14ac:dyDescent="0.25">
      <c r="A2" s="247" t="s">
        <v>27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9"/>
    </row>
    <row r="3" spans="1:25" ht="15.75" x14ac:dyDescent="0.25">
      <c r="A3" s="250" t="s">
        <v>112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2"/>
    </row>
    <row r="4" spans="1:25" ht="15.75" thickBot="1" x14ac:dyDescent="0.3">
      <c r="A4" s="253" t="s">
        <v>111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5"/>
    </row>
    <row r="5" spans="1:25" ht="18" customHeight="1" x14ac:dyDescent="0.25">
      <c r="A5" s="256" t="s">
        <v>29</v>
      </c>
      <c r="B5" s="258" t="s">
        <v>30</v>
      </c>
      <c r="C5" s="258" t="s">
        <v>31</v>
      </c>
      <c r="D5" s="258" t="s">
        <v>1</v>
      </c>
      <c r="E5" s="258" t="s">
        <v>32</v>
      </c>
      <c r="F5" s="260" t="s">
        <v>33</v>
      </c>
      <c r="G5" s="262"/>
      <c r="H5" s="263"/>
      <c r="I5" s="260" t="s">
        <v>34</v>
      </c>
      <c r="J5" s="262"/>
      <c r="K5" s="262"/>
      <c r="L5" s="262"/>
      <c r="M5" s="262"/>
      <c r="N5" s="262"/>
      <c r="O5" s="262"/>
      <c r="P5" s="262"/>
      <c r="Q5" s="266"/>
      <c r="R5" s="341" t="s">
        <v>73</v>
      </c>
      <c r="S5" s="266"/>
      <c r="T5" s="343" t="s">
        <v>72</v>
      </c>
      <c r="U5" s="344"/>
      <c r="V5" s="344"/>
      <c r="W5" s="344"/>
      <c r="X5" s="344"/>
      <c r="Y5" s="345"/>
    </row>
    <row r="6" spans="1:25" ht="39" customHeight="1" thickBot="1" x14ac:dyDescent="0.3">
      <c r="A6" s="257"/>
      <c r="B6" s="259"/>
      <c r="C6" s="259"/>
      <c r="D6" s="259"/>
      <c r="E6" s="259"/>
      <c r="F6" s="261"/>
      <c r="G6" s="264"/>
      <c r="H6" s="265"/>
      <c r="I6" s="1"/>
      <c r="J6" s="42" t="s">
        <v>35</v>
      </c>
      <c r="K6" s="42" t="s">
        <v>36</v>
      </c>
      <c r="L6" s="42" t="s">
        <v>35</v>
      </c>
      <c r="M6" s="42" t="s">
        <v>36</v>
      </c>
      <c r="N6" s="42" t="s">
        <v>35</v>
      </c>
      <c r="O6" s="42" t="s">
        <v>36</v>
      </c>
      <c r="P6" s="42" t="s">
        <v>35</v>
      </c>
      <c r="Q6" s="2" t="s">
        <v>36</v>
      </c>
      <c r="R6" s="342"/>
      <c r="S6" s="264"/>
      <c r="T6" s="346" t="s">
        <v>71</v>
      </c>
      <c r="U6" s="347"/>
      <c r="V6" s="161" t="s">
        <v>70</v>
      </c>
      <c r="W6" s="348" t="s">
        <v>69</v>
      </c>
      <c r="X6" s="349"/>
      <c r="Y6" s="102" t="s">
        <v>68</v>
      </c>
    </row>
    <row r="7" spans="1:25" ht="21" customHeight="1" x14ac:dyDescent="0.25">
      <c r="A7" s="269">
        <v>1</v>
      </c>
      <c r="B7" s="426" t="s">
        <v>110</v>
      </c>
      <c r="C7" s="428" t="s">
        <v>0</v>
      </c>
      <c r="D7" s="428" t="s">
        <v>2</v>
      </c>
      <c r="E7" s="430" t="s">
        <v>109</v>
      </c>
      <c r="F7" s="3" t="s">
        <v>37</v>
      </c>
      <c r="G7" s="96">
        <v>2000</v>
      </c>
      <c r="H7" s="350">
        <f>(G7/G8)*100</f>
        <v>0.85654572241066229</v>
      </c>
      <c r="I7" s="3" t="s">
        <v>37</v>
      </c>
      <c r="J7" s="154"/>
      <c r="K7" s="156"/>
      <c r="L7" s="154"/>
      <c r="M7" s="156"/>
      <c r="N7" s="154"/>
      <c r="O7" s="155"/>
      <c r="P7" s="93">
        <v>2000</v>
      </c>
      <c r="Q7" s="4"/>
      <c r="R7" s="334"/>
      <c r="S7" s="335"/>
      <c r="T7" s="89" t="s">
        <v>49</v>
      </c>
      <c r="U7" s="88">
        <v>0</v>
      </c>
      <c r="V7" s="432"/>
      <c r="W7" s="151" t="s">
        <v>37</v>
      </c>
      <c r="X7" s="86">
        <f t="shared" ref="X7:X22" si="0">K7+M7+O7+Q7</f>
        <v>0</v>
      </c>
      <c r="Y7" s="331"/>
    </row>
    <row r="8" spans="1:25" ht="29.25" customHeight="1" thickBot="1" x14ac:dyDescent="0.3">
      <c r="A8" s="270"/>
      <c r="B8" s="427"/>
      <c r="C8" s="429"/>
      <c r="D8" s="429"/>
      <c r="E8" s="431"/>
      <c r="F8" s="5" t="s">
        <v>38</v>
      </c>
      <c r="G8" s="55">
        <v>233496</v>
      </c>
      <c r="H8" s="351"/>
      <c r="I8" s="5" t="s">
        <v>38</v>
      </c>
      <c r="J8" s="128"/>
      <c r="K8" s="129"/>
      <c r="L8" s="128"/>
      <c r="M8" s="129"/>
      <c r="N8" s="128"/>
      <c r="O8" s="127"/>
      <c r="P8" s="52">
        <v>233496</v>
      </c>
      <c r="Q8" s="6"/>
      <c r="R8" s="339"/>
      <c r="S8" s="340"/>
      <c r="T8" s="48" t="s">
        <v>48</v>
      </c>
      <c r="U8" s="47">
        <v>0</v>
      </c>
      <c r="V8" s="433"/>
      <c r="W8" s="123" t="s">
        <v>38</v>
      </c>
      <c r="X8" s="45">
        <f t="shared" si="0"/>
        <v>0</v>
      </c>
      <c r="Y8" s="332"/>
    </row>
    <row r="9" spans="1:25" ht="21" customHeight="1" x14ac:dyDescent="0.25">
      <c r="A9" s="269">
        <v>2</v>
      </c>
      <c r="B9" s="426" t="s">
        <v>108</v>
      </c>
      <c r="C9" s="428" t="s">
        <v>3</v>
      </c>
      <c r="D9" s="428" t="s">
        <v>2</v>
      </c>
      <c r="E9" s="426" t="s">
        <v>107</v>
      </c>
      <c r="F9" s="3" t="s">
        <v>37</v>
      </c>
      <c r="G9" s="96">
        <v>600</v>
      </c>
      <c r="H9" s="350">
        <f>(G9/G10)*100</f>
        <v>92.307692307692307</v>
      </c>
      <c r="I9" s="3" t="s">
        <v>37</v>
      </c>
      <c r="J9" s="154"/>
      <c r="K9" s="156"/>
      <c r="L9" s="154"/>
      <c r="M9" s="156"/>
      <c r="N9" s="154"/>
      <c r="O9" s="155"/>
      <c r="P9" s="93">
        <v>600</v>
      </c>
      <c r="Q9" s="4"/>
      <c r="R9" s="334"/>
      <c r="S9" s="335"/>
      <c r="T9" s="89" t="s">
        <v>49</v>
      </c>
      <c r="U9" s="88">
        <v>0</v>
      </c>
      <c r="V9" s="432"/>
      <c r="W9" s="151" t="s">
        <v>37</v>
      </c>
      <c r="X9" s="86">
        <f t="shared" si="0"/>
        <v>0</v>
      </c>
      <c r="Y9" s="331"/>
    </row>
    <row r="10" spans="1:25" ht="26.25" customHeight="1" thickBot="1" x14ac:dyDescent="0.3">
      <c r="A10" s="270"/>
      <c r="B10" s="427"/>
      <c r="C10" s="429"/>
      <c r="D10" s="429"/>
      <c r="E10" s="427"/>
      <c r="F10" s="5" t="s">
        <v>38</v>
      </c>
      <c r="G10" s="55">
        <v>650</v>
      </c>
      <c r="H10" s="351"/>
      <c r="I10" s="5" t="s">
        <v>38</v>
      </c>
      <c r="J10" s="128"/>
      <c r="K10" s="129"/>
      <c r="L10" s="128"/>
      <c r="M10" s="129"/>
      <c r="N10" s="128"/>
      <c r="O10" s="127"/>
      <c r="P10" s="52">
        <v>650</v>
      </c>
      <c r="Q10" s="6"/>
      <c r="R10" s="339"/>
      <c r="S10" s="340"/>
      <c r="T10" s="48" t="s">
        <v>48</v>
      </c>
      <c r="U10" s="47">
        <v>0</v>
      </c>
      <c r="V10" s="433"/>
      <c r="W10" s="123" t="s">
        <v>38</v>
      </c>
      <c r="X10" s="45">
        <f t="shared" si="0"/>
        <v>0</v>
      </c>
      <c r="Y10" s="332"/>
    </row>
    <row r="11" spans="1:25" ht="27" customHeight="1" x14ac:dyDescent="0.25">
      <c r="A11" s="269">
        <v>3</v>
      </c>
      <c r="B11" s="426" t="s">
        <v>106</v>
      </c>
      <c r="C11" s="435" t="s">
        <v>39</v>
      </c>
      <c r="D11" s="428" t="s">
        <v>5</v>
      </c>
      <c r="E11" s="426" t="s">
        <v>105</v>
      </c>
      <c r="F11" s="3" t="s">
        <v>37</v>
      </c>
      <c r="G11" s="96">
        <v>530</v>
      </c>
      <c r="H11" s="267">
        <f>(G11/G12)*100</f>
        <v>100</v>
      </c>
      <c r="I11" s="3" t="s">
        <v>37</v>
      </c>
      <c r="J11" s="154"/>
      <c r="K11" s="156"/>
      <c r="L11" s="160">
        <v>265</v>
      </c>
      <c r="M11" s="156"/>
      <c r="N11" s="160"/>
      <c r="O11" s="155"/>
      <c r="P11" s="160">
        <v>265</v>
      </c>
      <c r="Q11" s="4"/>
      <c r="R11" s="334"/>
      <c r="S11" s="335"/>
      <c r="T11" s="89" t="s">
        <v>49</v>
      </c>
      <c r="U11" s="88">
        <v>0</v>
      </c>
      <c r="V11" s="159"/>
      <c r="W11" s="151" t="s">
        <v>37</v>
      </c>
      <c r="X11" s="86">
        <f t="shared" si="0"/>
        <v>0</v>
      </c>
      <c r="Y11" s="331"/>
    </row>
    <row r="12" spans="1:25" ht="35.25" customHeight="1" x14ac:dyDescent="0.25">
      <c r="A12" s="280"/>
      <c r="B12" s="434"/>
      <c r="C12" s="436"/>
      <c r="D12" s="437"/>
      <c r="E12" s="434"/>
      <c r="F12" s="8" t="s">
        <v>38</v>
      </c>
      <c r="G12" s="78">
        <v>530</v>
      </c>
      <c r="H12" s="438"/>
      <c r="I12" s="9" t="s">
        <v>38</v>
      </c>
      <c r="J12" s="145"/>
      <c r="K12" s="146"/>
      <c r="L12" s="158">
        <v>265</v>
      </c>
      <c r="M12" s="146"/>
      <c r="N12" s="145"/>
      <c r="O12" s="144"/>
      <c r="P12" s="75">
        <v>265</v>
      </c>
      <c r="Q12" s="10"/>
      <c r="R12" s="439"/>
      <c r="S12" s="440"/>
      <c r="T12" s="140" t="s">
        <v>48</v>
      </c>
      <c r="U12" s="139">
        <v>0</v>
      </c>
      <c r="V12" s="157"/>
      <c r="W12" s="149" t="s">
        <v>38</v>
      </c>
      <c r="X12" s="68">
        <f t="shared" si="0"/>
        <v>0</v>
      </c>
      <c r="Y12" s="441"/>
    </row>
    <row r="13" spans="1:25" ht="42.75" customHeight="1" x14ac:dyDescent="0.25">
      <c r="A13" s="280">
        <v>4</v>
      </c>
      <c r="B13" s="442" t="s">
        <v>104</v>
      </c>
      <c r="C13" s="436" t="s">
        <v>40</v>
      </c>
      <c r="D13" s="437" t="s">
        <v>6</v>
      </c>
      <c r="E13" s="442" t="s">
        <v>103</v>
      </c>
      <c r="F13" s="8" t="s">
        <v>37</v>
      </c>
      <c r="G13" s="78">
        <v>265</v>
      </c>
      <c r="H13" s="287">
        <f>(G13/G14)*100</f>
        <v>100</v>
      </c>
      <c r="I13" s="8" t="s">
        <v>37</v>
      </c>
      <c r="J13" s="137">
        <v>66</v>
      </c>
      <c r="K13" s="136"/>
      <c r="L13" s="137">
        <v>67</v>
      </c>
      <c r="M13" s="136"/>
      <c r="N13" s="137">
        <v>66</v>
      </c>
      <c r="O13" s="135"/>
      <c r="P13" s="137">
        <v>66</v>
      </c>
      <c r="Q13" s="11"/>
      <c r="R13" s="133" t="s">
        <v>37</v>
      </c>
      <c r="S13" s="132">
        <v>0</v>
      </c>
      <c r="T13" s="60" t="s">
        <v>49</v>
      </c>
      <c r="U13" s="59">
        <v>0</v>
      </c>
      <c r="V13" s="443">
        <v>0</v>
      </c>
      <c r="W13" s="131" t="s">
        <v>37</v>
      </c>
      <c r="X13" s="57">
        <f t="shared" si="0"/>
        <v>0</v>
      </c>
      <c r="Y13" s="130">
        <f t="shared" ref="Y13:Y18" si="1">X13*100/G13</f>
        <v>0</v>
      </c>
    </row>
    <row r="14" spans="1:25" ht="39.75" customHeight="1" x14ac:dyDescent="0.25">
      <c r="A14" s="280"/>
      <c r="B14" s="434"/>
      <c r="C14" s="436"/>
      <c r="D14" s="437"/>
      <c r="E14" s="434"/>
      <c r="F14" s="8" t="s">
        <v>38</v>
      </c>
      <c r="G14" s="78">
        <v>265</v>
      </c>
      <c r="H14" s="438"/>
      <c r="I14" s="9" t="s">
        <v>38</v>
      </c>
      <c r="J14" s="145">
        <v>66</v>
      </c>
      <c r="K14" s="146"/>
      <c r="L14" s="145">
        <v>67</v>
      </c>
      <c r="M14" s="146"/>
      <c r="N14" s="145">
        <v>66</v>
      </c>
      <c r="O14" s="144"/>
      <c r="P14" s="143">
        <v>66</v>
      </c>
      <c r="Q14" s="10"/>
      <c r="R14" s="142" t="s">
        <v>38</v>
      </c>
      <c r="S14" s="141">
        <v>0</v>
      </c>
      <c r="T14" s="140" t="s">
        <v>48</v>
      </c>
      <c r="U14" s="139">
        <v>0</v>
      </c>
      <c r="V14" s="444"/>
      <c r="W14" s="149" t="s">
        <v>38</v>
      </c>
      <c r="X14" s="68">
        <f t="shared" si="0"/>
        <v>0</v>
      </c>
      <c r="Y14" s="130">
        <f t="shared" si="1"/>
        <v>0</v>
      </c>
    </row>
    <row r="15" spans="1:25" ht="24.75" customHeight="1" x14ac:dyDescent="0.25">
      <c r="A15" s="280">
        <v>5</v>
      </c>
      <c r="B15" s="449" t="s">
        <v>102</v>
      </c>
      <c r="C15" s="436" t="s">
        <v>41</v>
      </c>
      <c r="D15" s="437" t="s">
        <v>6</v>
      </c>
      <c r="E15" s="449" t="s">
        <v>101</v>
      </c>
      <c r="F15" s="8" t="s">
        <v>37</v>
      </c>
      <c r="G15" s="78">
        <v>265</v>
      </c>
      <c r="H15" s="287">
        <f>(G15/G16)*100</f>
        <v>100</v>
      </c>
      <c r="I15" s="8" t="s">
        <v>37</v>
      </c>
      <c r="J15" s="137">
        <v>66</v>
      </c>
      <c r="K15" s="136"/>
      <c r="L15" s="137">
        <v>67</v>
      </c>
      <c r="M15" s="136"/>
      <c r="N15" s="137">
        <v>66</v>
      </c>
      <c r="O15" s="135"/>
      <c r="P15" s="137">
        <v>66</v>
      </c>
      <c r="Q15" s="11"/>
      <c r="R15" s="133" t="s">
        <v>37</v>
      </c>
      <c r="S15" s="132">
        <v>0</v>
      </c>
      <c r="T15" s="60" t="s">
        <v>49</v>
      </c>
      <c r="U15" s="59">
        <v>0</v>
      </c>
      <c r="V15" s="443">
        <v>0</v>
      </c>
      <c r="W15" s="131" t="s">
        <v>37</v>
      </c>
      <c r="X15" s="57">
        <f t="shared" si="0"/>
        <v>0</v>
      </c>
      <c r="Y15" s="130">
        <f t="shared" si="1"/>
        <v>0</v>
      </c>
    </row>
    <row r="16" spans="1:25" ht="28.5" customHeight="1" thickBot="1" x14ac:dyDescent="0.3">
      <c r="A16" s="270"/>
      <c r="B16" s="431"/>
      <c r="C16" s="450"/>
      <c r="D16" s="429"/>
      <c r="E16" s="431"/>
      <c r="F16" s="5" t="s">
        <v>38</v>
      </c>
      <c r="G16" s="55">
        <v>265</v>
      </c>
      <c r="H16" s="268"/>
      <c r="I16" s="5" t="s">
        <v>38</v>
      </c>
      <c r="J16" s="128">
        <v>66</v>
      </c>
      <c r="K16" s="129"/>
      <c r="L16" s="128">
        <v>67</v>
      </c>
      <c r="M16" s="129"/>
      <c r="N16" s="128">
        <v>66</v>
      </c>
      <c r="O16" s="127"/>
      <c r="P16" s="126">
        <v>66</v>
      </c>
      <c r="Q16" s="120"/>
      <c r="R16" s="125" t="s">
        <v>38</v>
      </c>
      <c r="S16" s="124">
        <v>0</v>
      </c>
      <c r="T16" s="48" t="s">
        <v>48</v>
      </c>
      <c r="U16" s="47">
        <v>0</v>
      </c>
      <c r="V16" s="433"/>
      <c r="W16" s="123" t="s">
        <v>38</v>
      </c>
      <c r="X16" s="45">
        <f t="shared" si="0"/>
        <v>0</v>
      </c>
      <c r="Y16" s="122">
        <f t="shared" si="1"/>
        <v>0</v>
      </c>
    </row>
    <row r="17" spans="1:25" ht="24" customHeight="1" x14ac:dyDescent="0.25">
      <c r="A17" s="269">
        <v>6</v>
      </c>
      <c r="B17" s="292" t="s">
        <v>100</v>
      </c>
      <c r="C17" s="273" t="s">
        <v>43</v>
      </c>
      <c r="D17" s="299" t="s">
        <v>5</v>
      </c>
      <c r="E17" s="292" t="s">
        <v>99</v>
      </c>
      <c r="F17" s="3" t="s">
        <v>37</v>
      </c>
      <c r="G17" s="96">
        <v>2600</v>
      </c>
      <c r="H17" s="445">
        <f>(G17/G18)</f>
        <v>22.608695652173914</v>
      </c>
      <c r="I17" s="3" t="s">
        <v>37</v>
      </c>
      <c r="J17" s="154"/>
      <c r="K17" s="156"/>
      <c r="L17" s="154">
        <v>1300</v>
      </c>
      <c r="M17" s="156"/>
      <c r="N17" s="154"/>
      <c r="O17" s="155"/>
      <c r="P17" s="154">
        <v>1300</v>
      </c>
      <c r="Q17" s="4"/>
      <c r="R17" s="153" t="s">
        <v>37</v>
      </c>
      <c r="S17" s="152">
        <v>0</v>
      </c>
      <c r="T17" s="89" t="s">
        <v>49</v>
      </c>
      <c r="U17" s="88">
        <v>0</v>
      </c>
      <c r="V17" s="432">
        <v>0</v>
      </c>
      <c r="W17" s="151" t="s">
        <v>37</v>
      </c>
      <c r="X17" s="86">
        <f t="shared" si="0"/>
        <v>0</v>
      </c>
      <c r="Y17" s="150">
        <f t="shared" si="1"/>
        <v>0</v>
      </c>
    </row>
    <row r="18" spans="1:25" ht="36.75" customHeight="1" x14ac:dyDescent="0.25">
      <c r="A18" s="280"/>
      <c r="B18" s="289"/>
      <c r="C18" s="283"/>
      <c r="D18" s="300"/>
      <c r="E18" s="289"/>
      <c r="F18" s="8" t="s">
        <v>38</v>
      </c>
      <c r="G18" s="78">
        <v>115</v>
      </c>
      <c r="H18" s="446"/>
      <c r="I18" s="9" t="s">
        <v>38</v>
      </c>
      <c r="J18" s="145"/>
      <c r="K18" s="146"/>
      <c r="L18" s="145">
        <v>55</v>
      </c>
      <c r="M18" s="146"/>
      <c r="N18" s="145"/>
      <c r="O18" s="144"/>
      <c r="P18" s="143">
        <v>60</v>
      </c>
      <c r="Q18" s="41"/>
      <c r="R18" s="142" t="s">
        <v>38</v>
      </c>
      <c r="S18" s="141">
        <v>0</v>
      </c>
      <c r="T18" s="83" t="s">
        <v>48</v>
      </c>
      <c r="U18" s="139">
        <v>0</v>
      </c>
      <c r="V18" s="444"/>
      <c r="W18" s="149" t="s">
        <v>38</v>
      </c>
      <c r="X18" s="148">
        <f t="shared" si="0"/>
        <v>0</v>
      </c>
      <c r="Y18" s="147">
        <f t="shared" si="1"/>
        <v>0</v>
      </c>
    </row>
    <row r="19" spans="1:25" ht="24" customHeight="1" x14ac:dyDescent="0.25">
      <c r="A19" s="280">
        <v>7</v>
      </c>
      <c r="B19" s="281" t="s">
        <v>98</v>
      </c>
      <c r="C19" s="367" t="s">
        <v>53</v>
      </c>
      <c r="D19" s="300" t="s">
        <v>6</v>
      </c>
      <c r="E19" s="289" t="s">
        <v>97</v>
      </c>
      <c r="F19" s="8" t="s">
        <v>37</v>
      </c>
      <c r="G19" s="78">
        <v>600</v>
      </c>
      <c r="H19" s="287">
        <f>(G19/G20)</f>
        <v>40</v>
      </c>
      <c r="I19" s="8" t="s">
        <v>37</v>
      </c>
      <c r="J19" s="137">
        <v>150</v>
      </c>
      <c r="K19" s="136"/>
      <c r="L19" s="137">
        <v>150</v>
      </c>
      <c r="M19" s="136"/>
      <c r="N19" s="137">
        <v>150</v>
      </c>
      <c r="O19" s="135"/>
      <c r="P19" s="137">
        <v>150</v>
      </c>
      <c r="Q19" s="11"/>
      <c r="R19" s="133" t="s">
        <v>37</v>
      </c>
      <c r="S19" s="132">
        <v>0</v>
      </c>
      <c r="T19" s="60" t="s">
        <v>49</v>
      </c>
      <c r="U19" s="59">
        <v>0</v>
      </c>
      <c r="V19" s="443">
        <v>0</v>
      </c>
      <c r="W19" s="131" t="s">
        <v>37</v>
      </c>
      <c r="X19" s="79">
        <f t="shared" si="0"/>
        <v>0</v>
      </c>
      <c r="Y19" s="451"/>
    </row>
    <row r="20" spans="1:25" ht="24" customHeight="1" x14ac:dyDescent="0.25">
      <c r="A20" s="280"/>
      <c r="B20" s="447"/>
      <c r="C20" s="448"/>
      <c r="D20" s="300"/>
      <c r="E20" s="289"/>
      <c r="F20" s="8" t="s">
        <v>38</v>
      </c>
      <c r="G20" s="78">
        <v>15</v>
      </c>
      <c r="H20" s="438"/>
      <c r="I20" s="9" t="s">
        <v>38</v>
      </c>
      <c r="J20" s="145">
        <v>4</v>
      </c>
      <c r="K20" s="146"/>
      <c r="L20" s="145">
        <v>4</v>
      </c>
      <c r="M20" s="146"/>
      <c r="N20" s="145">
        <v>4</v>
      </c>
      <c r="O20" s="144"/>
      <c r="P20" s="143">
        <v>3</v>
      </c>
      <c r="Q20" s="41"/>
      <c r="R20" s="142" t="s">
        <v>38</v>
      </c>
      <c r="S20" s="141">
        <v>0</v>
      </c>
      <c r="T20" s="140" t="s">
        <v>48</v>
      </c>
      <c r="U20" s="139">
        <v>0</v>
      </c>
      <c r="V20" s="444"/>
      <c r="W20" s="138" t="s">
        <v>38</v>
      </c>
      <c r="X20" s="68">
        <f t="shared" si="0"/>
        <v>0</v>
      </c>
      <c r="Y20" s="338"/>
    </row>
    <row r="21" spans="1:25" ht="26.25" customHeight="1" x14ac:dyDescent="0.25">
      <c r="A21" s="280">
        <v>8</v>
      </c>
      <c r="B21" s="452" t="s">
        <v>96</v>
      </c>
      <c r="C21" s="367" t="s">
        <v>44</v>
      </c>
      <c r="D21" s="300" t="s">
        <v>6</v>
      </c>
      <c r="E21" s="454" t="s">
        <v>95</v>
      </c>
      <c r="F21" s="8" t="s">
        <v>37</v>
      </c>
      <c r="G21" s="67">
        <v>2000</v>
      </c>
      <c r="H21" s="287">
        <f>(G21/G22)</f>
        <v>20</v>
      </c>
      <c r="I21" s="8" t="s">
        <v>37</v>
      </c>
      <c r="J21" s="137">
        <v>500</v>
      </c>
      <c r="K21" s="136"/>
      <c r="L21" s="134">
        <v>500</v>
      </c>
      <c r="M21" s="136"/>
      <c r="N21" s="134">
        <v>500</v>
      </c>
      <c r="O21" s="135"/>
      <c r="P21" s="134">
        <v>500</v>
      </c>
      <c r="Q21" s="11"/>
      <c r="R21" s="133" t="s">
        <v>37</v>
      </c>
      <c r="S21" s="132">
        <v>0</v>
      </c>
      <c r="T21" s="60" t="s">
        <v>49</v>
      </c>
      <c r="U21" s="59">
        <v>0</v>
      </c>
      <c r="V21" s="443">
        <v>0</v>
      </c>
      <c r="W21" s="131" t="s">
        <v>37</v>
      </c>
      <c r="X21" s="57">
        <f t="shared" si="0"/>
        <v>0</v>
      </c>
      <c r="Y21" s="130">
        <f>X21*100/G21</f>
        <v>0</v>
      </c>
    </row>
    <row r="22" spans="1:25" ht="36.75" customHeight="1" thickBot="1" x14ac:dyDescent="0.3">
      <c r="A22" s="270"/>
      <c r="B22" s="453"/>
      <c r="C22" s="368"/>
      <c r="D22" s="363"/>
      <c r="E22" s="455"/>
      <c r="F22" s="5" t="s">
        <v>38</v>
      </c>
      <c r="G22" s="55">
        <v>100</v>
      </c>
      <c r="H22" s="268"/>
      <c r="I22" s="5" t="s">
        <v>38</v>
      </c>
      <c r="J22" s="128">
        <v>25</v>
      </c>
      <c r="K22" s="129"/>
      <c r="L22" s="128">
        <v>25</v>
      </c>
      <c r="M22" s="129"/>
      <c r="N22" s="128">
        <v>25</v>
      </c>
      <c r="O22" s="127"/>
      <c r="P22" s="126">
        <v>25</v>
      </c>
      <c r="Q22" s="6"/>
      <c r="R22" s="125" t="s">
        <v>38</v>
      </c>
      <c r="S22" s="124">
        <v>0</v>
      </c>
      <c r="T22" s="48" t="s">
        <v>48</v>
      </c>
      <c r="U22" s="47">
        <v>0</v>
      </c>
      <c r="V22" s="433"/>
      <c r="W22" s="123" t="s">
        <v>38</v>
      </c>
      <c r="X22" s="45">
        <f t="shared" si="0"/>
        <v>0</v>
      </c>
      <c r="Y22" s="122">
        <f>X22*100/G22</f>
        <v>0</v>
      </c>
    </row>
    <row r="40" spans="2:2" x14ac:dyDescent="0.25">
      <c r="B40" t="s">
        <v>94</v>
      </c>
    </row>
  </sheetData>
  <mergeCells count="77">
    <mergeCell ref="Y19:Y20"/>
    <mergeCell ref="A21:A22"/>
    <mergeCell ref="B21:B22"/>
    <mergeCell ref="C21:C22"/>
    <mergeCell ref="D21:D22"/>
    <mergeCell ref="E21:E22"/>
    <mergeCell ref="H21:H22"/>
    <mergeCell ref="V21:V22"/>
    <mergeCell ref="A19:A20"/>
    <mergeCell ref="H17:H18"/>
    <mergeCell ref="V17:V18"/>
    <mergeCell ref="A15:A16"/>
    <mergeCell ref="B19:B20"/>
    <mergeCell ref="C19:C20"/>
    <mergeCell ref="D19:D20"/>
    <mergeCell ref="E19:E20"/>
    <mergeCell ref="H19:H20"/>
    <mergeCell ref="B15:B16"/>
    <mergeCell ref="C15:C16"/>
    <mergeCell ref="D15:D16"/>
    <mergeCell ref="E15:E16"/>
    <mergeCell ref="V19:V20"/>
    <mergeCell ref="A17:A18"/>
    <mergeCell ref="B17:B18"/>
    <mergeCell ref="C17:C18"/>
    <mergeCell ref="D17:D18"/>
    <mergeCell ref="E17:E18"/>
    <mergeCell ref="H11:H12"/>
    <mergeCell ref="R11:S12"/>
    <mergeCell ref="Y11:Y12"/>
    <mergeCell ref="H15:H16"/>
    <mergeCell ref="A13:A14"/>
    <mergeCell ref="B13:B14"/>
    <mergeCell ref="C13:C14"/>
    <mergeCell ref="D13:D14"/>
    <mergeCell ref="E13:E14"/>
    <mergeCell ref="V13:V14"/>
    <mergeCell ref="V15:V16"/>
    <mergeCell ref="H13:H14"/>
    <mergeCell ref="A11:A12"/>
    <mergeCell ref="B11:B12"/>
    <mergeCell ref="C11:C12"/>
    <mergeCell ref="D11:D12"/>
    <mergeCell ref="E11:E12"/>
    <mergeCell ref="A9:A10"/>
    <mergeCell ref="B9:B10"/>
    <mergeCell ref="C9:C10"/>
    <mergeCell ref="D9:D10"/>
    <mergeCell ref="E9:E10"/>
    <mergeCell ref="R9:S10"/>
    <mergeCell ref="H7:H8"/>
    <mergeCell ref="R7:S8"/>
    <mergeCell ref="V7:V8"/>
    <mergeCell ref="Y7:Y8"/>
    <mergeCell ref="H9:H10"/>
    <mergeCell ref="V9:V10"/>
    <mergeCell ref="Y9:Y10"/>
    <mergeCell ref="A7:A8"/>
    <mergeCell ref="B7:B8"/>
    <mergeCell ref="C7:C8"/>
    <mergeCell ref="D7:D8"/>
    <mergeCell ref="E7:E8"/>
    <mergeCell ref="A1:Y1"/>
    <mergeCell ref="A2:Y2"/>
    <mergeCell ref="A3:Y3"/>
    <mergeCell ref="A4:Y4"/>
    <mergeCell ref="A5:A6"/>
    <mergeCell ref="B5:B6"/>
    <mergeCell ref="C5:C6"/>
    <mergeCell ref="D5:D6"/>
    <mergeCell ref="E5:E6"/>
    <mergeCell ref="F5:H6"/>
    <mergeCell ref="I5:Q5"/>
    <mergeCell ref="R5:S6"/>
    <mergeCell ref="T5:Y5"/>
    <mergeCell ref="T6:U6"/>
    <mergeCell ref="W6:X6"/>
  </mergeCells>
  <pageMargins left="0.25" right="0.25" top="0.75" bottom="0.75" header="0.3" footer="0.3"/>
  <pageSetup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2"/>
  <sheetViews>
    <sheetView zoomScale="90" zoomScaleNormal="90" workbookViewId="0">
      <selection activeCell="A3" sqref="A3:Y3"/>
    </sheetView>
  </sheetViews>
  <sheetFormatPr baseColWidth="10" defaultColWidth="9.140625" defaultRowHeight="15" x14ac:dyDescent="0.25"/>
  <cols>
    <col min="1" max="1" width="5.140625" customWidth="1"/>
    <col min="2" max="2" width="49.140625" bestFit="1" customWidth="1"/>
    <col min="3" max="3" width="14" bestFit="1" customWidth="1"/>
    <col min="4" max="4" width="10.7109375" bestFit="1" customWidth="1"/>
    <col min="5" max="5" width="54.28515625" customWidth="1"/>
    <col min="6" max="6" width="2.42578125" bestFit="1" customWidth="1"/>
    <col min="8" max="8" width="7.140625" bestFit="1" customWidth="1"/>
    <col min="10" max="10" width="7.140625" customWidth="1"/>
    <col min="11" max="11" width="5.42578125" bestFit="1" customWidth="1"/>
    <col min="12" max="12" width="7.42578125" bestFit="1" customWidth="1"/>
    <col min="13" max="13" width="7" customWidth="1"/>
    <col min="14" max="14" width="7.7109375" customWidth="1"/>
    <col min="15" max="15" width="8.7109375" customWidth="1"/>
    <col min="16" max="16" width="7.42578125" customWidth="1"/>
    <col min="17" max="17" width="2.85546875" bestFit="1" customWidth="1"/>
    <col min="18" max="18" width="5.7109375" hidden="1" customWidth="1"/>
    <col min="19" max="19" width="8.28515625" hidden="1" customWidth="1"/>
    <col min="20" max="20" width="16.7109375" hidden="1" customWidth="1"/>
    <col min="21" max="21" width="8.5703125" hidden="1" customWidth="1"/>
    <col min="22" max="22" width="12.85546875" hidden="1" customWidth="1"/>
    <col min="23" max="23" width="6" hidden="1" customWidth="1"/>
    <col min="24" max="24" width="10.140625" hidden="1" customWidth="1"/>
    <col min="25" max="25" width="13.85546875" hidden="1" customWidth="1"/>
  </cols>
  <sheetData>
    <row r="1" spans="1:25" ht="21.75" thickBot="1" x14ac:dyDescent="0.4">
      <c r="A1" s="470" t="s">
        <v>26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2"/>
    </row>
    <row r="2" spans="1:25" ht="15.75" thickBot="1" x14ac:dyDescent="0.3">
      <c r="A2" s="473" t="s">
        <v>27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5"/>
    </row>
    <row r="3" spans="1:25" ht="16.5" thickBot="1" x14ac:dyDescent="0.3">
      <c r="A3" s="405" t="s">
        <v>75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7"/>
    </row>
    <row r="4" spans="1:25" ht="15.75" thickBot="1" x14ac:dyDescent="0.3">
      <c r="A4" s="408" t="s">
        <v>74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10"/>
    </row>
    <row r="5" spans="1:25" x14ac:dyDescent="0.25">
      <c r="A5" s="256" t="s">
        <v>29</v>
      </c>
      <c r="B5" s="258" t="s">
        <v>30</v>
      </c>
      <c r="C5" s="258" t="s">
        <v>31</v>
      </c>
      <c r="D5" s="258" t="s">
        <v>1</v>
      </c>
      <c r="E5" s="258" t="s">
        <v>32</v>
      </c>
      <c r="F5" s="260" t="s">
        <v>33</v>
      </c>
      <c r="G5" s="262"/>
      <c r="H5" s="263"/>
      <c r="I5" s="260" t="s">
        <v>34</v>
      </c>
      <c r="J5" s="262"/>
      <c r="K5" s="262"/>
      <c r="L5" s="262"/>
      <c r="M5" s="262"/>
      <c r="N5" s="262"/>
      <c r="O5" s="262"/>
      <c r="P5" s="262"/>
      <c r="Q5" s="266"/>
      <c r="R5" s="341" t="s">
        <v>73</v>
      </c>
      <c r="S5" s="266"/>
      <c r="T5" s="343" t="s">
        <v>72</v>
      </c>
      <c r="U5" s="344"/>
      <c r="V5" s="344"/>
      <c r="W5" s="344"/>
      <c r="X5" s="344"/>
      <c r="Y5" s="345"/>
    </row>
    <row r="6" spans="1:25" ht="45" customHeight="1" thickBot="1" x14ac:dyDescent="0.3">
      <c r="A6" s="257"/>
      <c r="B6" s="259"/>
      <c r="C6" s="259"/>
      <c r="D6" s="259"/>
      <c r="E6" s="259"/>
      <c r="F6" s="261"/>
      <c r="G6" s="264"/>
      <c r="H6" s="265"/>
      <c r="I6" s="1"/>
      <c r="J6" s="42" t="s">
        <v>35</v>
      </c>
      <c r="K6" s="42" t="s">
        <v>36</v>
      </c>
      <c r="L6" s="42" t="s">
        <v>35</v>
      </c>
      <c r="M6" s="42" t="s">
        <v>36</v>
      </c>
      <c r="N6" s="42" t="s">
        <v>35</v>
      </c>
      <c r="O6" s="42" t="s">
        <v>36</v>
      </c>
      <c r="P6" s="42" t="s">
        <v>35</v>
      </c>
      <c r="Q6" s="2" t="s">
        <v>36</v>
      </c>
      <c r="R6" s="342"/>
      <c r="S6" s="264"/>
      <c r="T6" s="468" t="s">
        <v>71</v>
      </c>
      <c r="U6" s="469"/>
      <c r="V6" s="103" t="s">
        <v>70</v>
      </c>
      <c r="W6" s="265" t="s">
        <v>69</v>
      </c>
      <c r="X6" s="259"/>
      <c r="Y6" s="102" t="s">
        <v>68</v>
      </c>
    </row>
    <row r="7" spans="1:25" ht="28.5" customHeight="1" x14ac:dyDescent="0.25">
      <c r="A7" s="269">
        <v>1</v>
      </c>
      <c r="B7" s="365" t="s">
        <v>67</v>
      </c>
      <c r="C7" s="299" t="s">
        <v>0</v>
      </c>
      <c r="D7" s="299" t="s">
        <v>2</v>
      </c>
      <c r="E7" s="273" t="s">
        <v>66</v>
      </c>
      <c r="F7" s="3" t="s">
        <v>37</v>
      </c>
      <c r="G7" s="96">
        <v>2153</v>
      </c>
      <c r="H7" s="466">
        <v>3.306</v>
      </c>
      <c r="I7" s="3" t="s">
        <v>37</v>
      </c>
      <c r="J7" s="93" t="s">
        <v>55</v>
      </c>
      <c r="K7" s="95"/>
      <c r="L7" s="93" t="s">
        <v>55</v>
      </c>
      <c r="M7" s="94"/>
      <c r="N7" s="93" t="s">
        <v>55</v>
      </c>
      <c r="O7" s="94"/>
      <c r="P7" s="93">
        <v>2153</v>
      </c>
      <c r="Q7" s="92"/>
      <c r="R7" s="334"/>
      <c r="S7" s="335"/>
      <c r="T7" s="89" t="s">
        <v>49</v>
      </c>
      <c r="U7" s="88">
        <v>0</v>
      </c>
      <c r="V7" s="329"/>
      <c r="W7" s="87" t="s">
        <v>37</v>
      </c>
      <c r="X7" s="86">
        <f t="shared" ref="X7:X22" si="0">K7+M7+O7+Q7</f>
        <v>0</v>
      </c>
      <c r="Y7" s="331"/>
    </row>
    <row r="8" spans="1:25" ht="28.5" customHeight="1" thickBot="1" x14ac:dyDescent="0.3">
      <c r="A8" s="270"/>
      <c r="B8" s="368"/>
      <c r="C8" s="363"/>
      <c r="D8" s="363"/>
      <c r="E8" s="274"/>
      <c r="F8" s="5" t="s">
        <v>38</v>
      </c>
      <c r="G8" s="55">
        <v>500</v>
      </c>
      <c r="H8" s="467"/>
      <c r="I8" s="5" t="s">
        <v>38</v>
      </c>
      <c r="J8" s="52" t="s">
        <v>55</v>
      </c>
      <c r="K8" s="54"/>
      <c r="L8" s="52" t="s">
        <v>55</v>
      </c>
      <c r="M8" s="53"/>
      <c r="N8" s="52" t="s">
        <v>55</v>
      </c>
      <c r="O8" s="53"/>
      <c r="P8" s="52">
        <v>500</v>
      </c>
      <c r="Q8" s="51"/>
      <c r="R8" s="339"/>
      <c r="S8" s="340"/>
      <c r="T8" s="48" t="s">
        <v>48</v>
      </c>
      <c r="U8" s="47">
        <v>0</v>
      </c>
      <c r="V8" s="330"/>
      <c r="W8" s="46" t="s">
        <v>38</v>
      </c>
      <c r="X8" s="45">
        <f t="shared" si="0"/>
        <v>0</v>
      </c>
      <c r="Y8" s="332"/>
    </row>
    <row r="9" spans="1:25" ht="30" customHeight="1" x14ac:dyDescent="0.25">
      <c r="A9" s="269">
        <v>2</v>
      </c>
      <c r="B9" s="365" t="s">
        <v>65</v>
      </c>
      <c r="C9" s="299" t="s">
        <v>3</v>
      </c>
      <c r="D9" s="299" t="s">
        <v>2</v>
      </c>
      <c r="E9" s="365" t="s">
        <v>64</v>
      </c>
      <c r="F9" s="3" t="s">
        <v>37</v>
      </c>
      <c r="G9" s="96">
        <v>2153</v>
      </c>
      <c r="H9" s="466">
        <v>0.86119999999999997</v>
      </c>
      <c r="I9" s="3" t="s">
        <v>37</v>
      </c>
      <c r="J9" s="93" t="s">
        <v>55</v>
      </c>
      <c r="K9" s="95"/>
      <c r="L9" s="93" t="s">
        <v>55</v>
      </c>
      <c r="M9" s="94"/>
      <c r="N9" s="93" t="s">
        <v>55</v>
      </c>
      <c r="O9" s="94"/>
      <c r="P9" s="93">
        <v>2153</v>
      </c>
      <c r="Q9" s="92"/>
      <c r="R9" s="334"/>
      <c r="S9" s="335"/>
      <c r="T9" s="89" t="s">
        <v>49</v>
      </c>
      <c r="U9" s="88">
        <v>0</v>
      </c>
      <c r="V9" s="329"/>
      <c r="W9" s="87" t="s">
        <v>37</v>
      </c>
      <c r="X9" s="86">
        <f t="shared" si="0"/>
        <v>0</v>
      </c>
      <c r="Y9" s="331"/>
    </row>
    <row r="10" spans="1:25" ht="30" customHeight="1" thickBot="1" x14ac:dyDescent="0.3">
      <c r="A10" s="270"/>
      <c r="B10" s="368"/>
      <c r="C10" s="363"/>
      <c r="D10" s="363"/>
      <c r="E10" s="368"/>
      <c r="F10" s="5" t="s">
        <v>38</v>
      </c>
      <c r="G10" s="55">
        <v>2500</v>
      </c>
      <c r="H10" s="467"/>
      <c r="I10" s="5" t="s">
        <v>38</v>
      </c>
      <c r="J10" s="52" t="s">
        <v>55</v>
      </c>
      <c r="K10" s="54"/>
      <c r="L10" s="52" t="s">
        <v>55</v>
      </c>
      <c r="M10" s="53"/>
      <c r="N10" s="52" t="s">
        <v>55</v>
      </c>
      <c r="O10" s="53"/>
      <c r="P10" s="52">
        <v>2500</v>
      </c>
      <c r="Q10" s="51"/>
      <c r="R10" s="339"/>
      <c r="S10" s="340"/>
      <c r="T10" s="48" t="s">
        <v>48</v>
      </c>
      <c r="U10" s="47">
        <v>0</v>
      </c>
      <c r="V10" s="330"/>
      <c r="W10" s="46" t="s">
        <v>38</v>
      </c>
      <c r="X10" s="45">
        <f t="shared" si="0"/>
        <v>0</v>
      </c>
      <c r="Y10" s="332"/>
    </row>
    <row r="11" spans="1:25" ht="35.25" customHeight="1" x14ac:dyDescent="0.25">
      <c r="A11" s="269">
        <v>3</v>
      </c>
      <c r="B11" s="365" t="s">
        <v>63</v>
      </c>
      <c r="C11" s="299" t="s">
        <v>39</v>
      </c>
      <c r="D11" s="299" t="s">
        <v>5</v>
      </c>
      <c r="E11" s="365" t="s">
        <v>62</v>
      </c>
      <c r="F11" s="3" t="s">
        <v>37</v>
      </c>
      <c r="G11" s="96">
        <v>4920</v>
      </c>
      <c r="H11" s="466">
        <v>6.0285000000000002</v>
      </c>
      <c r="I11" s="3" t="s">
        <v>37</v>
      </c>
      <c r="J11" s="93" t="s">
        <v>55</v>
      </c>
      <c r="K11" s="95"/>
      <c r="L11" s="93">
        <v>2460</v>
      </c>
      <c r="M11" s="95"/>
      <c r="N11" s="93" t="s">
        <v>55</v>
      </c>
      <c r="O11" s="94"/>
      <c r="P11" s="93">
        <v>2460</v>
      </c>
      <c r="Q11" s="92"/>
      <c r="R11" s="334"/>
      <c r="S11" s="335"/>
      <c r="T11" s="89" t="s">
        <v>49</v>
      </c>
      <c r="U11" s="88">
        <v>0</v>
      </c>
      <c r="V11" s="101"/>
      <c r="W11" s="87" t="s">
        <v>37</v>
      </c>
      <c r="X11" s="86">
        <f t="shared" si="0"/>
        <v>0</v>
      </c>
      <c r="Y11" s="331"/>
    </row>
    <row r="12" spans="1:25" ht="35.25" customHeight="1" x14ac:dyDescent="0.25">
      <c r="A12" s="280"/>
      <c r="B12" s="366"/>
      <c r="C12" s="300"/>
      <c r="D12" s="300"/>
      <c r="E12" s="366"/>
      <c r="F12" s="8" t="s">
        <v>38</v>
      </c>
      <c r="G12" s="78">
        <v>700</v>
      </c>
      <c r="H12" s="462"/>
      <c r="I12" s="9" t="s">
        <v>38</v>
      </c>
      <c r="J12" s="75" t="s">
        <v>55</v>
      </c>
      <c r="K12" s="77"/>
      <c r="L12" s="75">
        <v>350</v>
      </c>
      <c r="M12" s="100"/>
      <c r="N12" s="75" t="s">
        <v>55</v>
      </c>
      <c r="O12" s="76"/>
      <c r="P12" s="75">
        <v>350</v>
      </c>
      <c r="Q12" s="74"/>
      <c r="R12" s="336"/>
      <c r="S12" s="337"/>
      <c r="T12" s="71" t="s">
        <v>48</v>
      </c>
      <c r="U12" s="70">
        <v>0</v>
      </c>
      <c r="V12" s="99"/>
      <c r="W12" s="69" t="s">
        <v>38</v>
      </c>
      <c r="X12" s="68">
        <f t="shared" si="0"/>
        <v>0</v>
      </c>
      <c r="Y12" s="338"/>
    </row>
    <row r="13" spans="1:25" s="43" customFormat="1" ht="33" customHeight="1" x14ac:dyDescent="0.25">
      <c r="A13" s="280">
        <v>4</v>
      </c>
      <c r="B13" s="367" t="s">
        <v>61</v>
      </c>
      <c r="C13" s="300" t="s">
        <v>40</v>
      </c>
      <c r="D13" s="300" t="s">
        <v>6</v>
      </c>
      <c r="E13" s="367" t="s">
        <v>60</v>
      </c>
      <c r="F13" s="8" t="s">
        <v>37</v>
      </c>
      <c r="G13" s="78">
        <v>1500</v>
      </c>
      <c r="H13" s="459">
        <v>0.5</v>
      </c>
      <c r="I13" s="8" t="s">
        <v>37</v>
      </c>
      <c r="J13" s="64">
        <v>375</v>
      </c>
      <c r="K13" s="66"/>
      <c r="L13" s="64">
        <v>375</v>
      </c>
      <c r="M13" s="66"/>
      <c r="N13" s="64">
        <v>375</v>
      </c>
      <c r="O13" s="65"/>
      <c r="P13" s="64">
        <v>375</v>
      </c>
      <c r="Q13" s="63"/>
      <c r="R13" s="62" t="s">
        <v>37</v>
      </c>
      <c r="S13" s="61">
        <f t="shared" ref="S13:S22" si="1">((K13*100)/J13)</f>
        <v>0</v>
      </c>
      <c r="T13" s="60" t="s">
        <v>49</v>
      </c>
      <c r="U13" s="59" t="e">
        <f>(K13/K14)*100</f>
        <v>#DIV/0!</v>
      </c>
      <c r="V13" s="457" t="e">
        <f>((U13*100)/U14)</f>
        <v>#DIV/0!</v>
      </c>
      <c r="W13" s="58" t="s">
        <v>37</v>
      </c>
      <c r="X13" s="57">
        <f t="shared" si="0"/>
        <v>0</v>
      </c>
      <c r="Y13" s="56">
        <f t="shared" ref="Y13:Y18" si="2">X13*100/G13</f>
        <v>0</v>
      </c>
    </row>
    <row r="14" spans="1:25" s="43" customFormat="1" ht="33" customHeight="1" x14ac:dyDescent="0.25">
      <c r="A14" s="280"/>
      <c r="B14" s="366"/>
      <c r="C14" s="300"/>
      <c r="D14" s="300"/>
      <c r="E14" s="366"/>
      <c r="F14" s="8" t="s">
        <v>38</v>
      </c>
      <c r="G14" s="78">
        <v>3000</v>
      </c>
      <c r="H14" s="279"/>
      <c r="I14" s="9" t="s">
        <v>38</v>
      </c>
      <c r="J14" s="75">
        <v>750</v>
      </c>
      <c r="K14" s="77"/>
      <c r="L14" s="75">
        <v>750</v>
      </c>
      <c r="M14" s="77"/>
      <c r="N14" s="75">
        <v>750</v>
      </c>
      <c r="O14" s="76"/>
      <c r="P14" s="75">
        <v>750</v>
      </c>
      <c r="Q14" s="74"/>
      <c r="R14" s="73" t="s">
        <v>38</v>
      </c>
      <c r="S14" s="98">
        <f t="shared" si="1"/>
        <v>0</v>
      </c>
      <c r="T14" s="71" t="s">
        <v>48</v>
      </c>
      <c r="U14" s="70">
        <f>(J13/J14)*100</f>
        <v>50</v>
      </c>
      <c r="V14" s="460"/>
      <c r="W14" s="69" t="s">
        <v>38</v>
      </c>
      <c r="X14" s="68">
        <f t="shared" si="0"/>
        <v>0</v>
      </c>
      <c r="Y14" s="56">
        <f t="shared" si="2"/>
        <v>0</v>
      </c>
    </row>
    <row r="15" spans="1:25" s="43" customFormat="1" ht="28.5" customHeight="1" x14ac:dyDescent="0.25">
      <c r="A15" s="280">
        <v>5</v>
      </c>
      <c r="B15" s="283" t="s">
        <v>59</v>
      </c>
      <c r="C15" s="300" t="s">
        <v>41</v>
      </c>
      <c r="D15" s="300" t="s">
        <v>6</v>
      </c>
      <c r="E15" s="283" t="s">
        <v>58</v>
      </c>
      <c r="F15" s="8" t="s">
        <v>37</v>
      </c>
      <c r="G15" s="78">
        <v>1000</v>
      </c>
      <c r="H15" s="459">
        <v>0.33</v>
      </c>
      <c r="I15" s="8" t="s">
        <v>37</v>
      </c>
      <c r="J15" s="64">
        <v>250</v>
      </c>
      <c r="K15" s="66"/>
      <c r="L15" s="64">
        <v>250</v>
      </c>
      <c r="M15" s="66"/>
      <c r="N15" s="64">
        <v>250</v>
      </c>
      <c r="O15" s="65"/>
      <c r="P15" s="64">
        <v>250</v>
      </c>
      <c r="Q15" s="63"/>
      <c r="R15" s="62" t="s">
        <v>37</v>
      </c>
      <c r="S15" s="61">
        <f t="shared" si="1"/>
        <v>0</v>
      </c>
      <c r="T15" s="60" t="s">
        <v>49</v>
      </c>
      <c r="U15" s="59" t="e">
        <f>(K15/K16)*100</f>
        <v>#DIV/0!</v>
      </c>
      <c r="V15" s="457" t="e">
        <f>((U15*100)/U16)</f>
        <v>#DIV/0!</v>
      </c>
      <c r="W15" s="58" t="s">
        <v>37</v>
      </c>
      <c r="X15" s="57">
        <f t="shared" si="0"/>
        <v>0</v>
      </c>
      <c r="Y15" s="56">
        <f t="shared" si="2"/>
        <v>0</v>
      </c>
    </row>
    <row r="16" spans="1:25" s="43" customFormat="1" ht="28.5" customHeight="1" thickBot="1" x14ac:dyDescent="0.3">
      <c r="A16" s="270"/>
      <c r="B16" s="274"/>
      <c r="C16" s="363"/>
      <c r="D16" s="363"/>
      <c r="E16" s="274"/>
      <c r="F16" s="5" t="s">
        <v>38</v>
      </c>
      <c r="G16" s="55">
        <v>3000</v>
      </c>
      <c r="H16" s="268"/>
      <c r="I16" s="5" t="s">
        <v>38</v>
      </c>
      <c r="J16" s="52">
        <v>250</v>
      </c>
      <c r="K16" s="54"/>
      <c r="L16" s="52">
        <v>250</v>
      </c>
      <c r="M16" s="54"/>
      <c r="N16" s="52">
        <v>250</v>
      </c>
      <c r="O16" s="53"/>
      <c r="P16" s="52">
        <v>250</v>
      </c>
      <c r="Q16" s="51"/>
      <c r="R16" s="50" t="s">
        <v>38</v>
      </c>
      <c r="S16" s="97">
        <f t="shared" si="1"/>
        <v>0</v>
      </c>
      <c r="T16" s="48" t="s">
        <v>48</v>
      </c>
      <c r="U16" s="47">
        <f>(J15/J16)*100</f>
        <v>100</v>
      </c>
      <c r="V16" s="458"/>
      <c r="W16" s="46" t="s">
        <v>38</v>
      </c>
      <c r="X16" s="45">
        <f t="shared" si="0"/>
        <v>0</v>
      </c>
      <c r="Y16" s="44">
        <f t="shared" si="2"/>
        <v>0</v>
      </c>
    </row>
    <row r="17" spans="1:25" s="43" customFormat="1" ht="38.25" customHeight="1" x14ac:dyDescent="0.25">
      <c r="A17" s="269">
        <v>6</v>
      </c>
      <c r="B17" s="273" t="s">
        <v>57</v>
      </c>
      <c r="C17" s="299" t="s">
        <v>43</v>
      </c>
      <c r="D17" s="299" t="s">
        <v>5</v>
      </c>
      <c r="E17" s="273" t="s">
        <v>56</v>
      </c>
      <c r="F17" s="3" t="s">
        <v>37</v>
      </c>
      <c r="G17" s="96">
        <v>230</v>
      </c>
      <c r="H17" s="463">
        <v>1.1499999999999999</v>
      </c>
      <c r="I17" s="3" t="s">
        <v>37</v>
      </c>
      <c r="J17" s="93" t="s">
        <v>55</v>
      </c>
      <c r="K17" s="95"/>
      <c r="L17" s="93">
        <v>115</v>
      </c>
      <c r="M17" s="95"/>
      <c r="N17" s="93" t="s">
        <v>55</v>
      </c>
      <c r="O17" s="94"/>
      <c r="P17" s="93">
        <v>115</v>
      </c>
      <c r="Q17" s="92"/>
      <c r="R17" s="91" t="s">
        <v>37</v>
      </c>
      <c r="S17" s="90" t="e">
        <f t="shared" si="1"/>
        <v>#VALUE!</v>
      </c>
      <c r="T17" s="89" t="s">
        <v>49</v>
      </c>
      <c r="U17" s="88" t="e">
        <f>((K17/K18)-1)*100</f>
        <v>#DIV/0!</v>
      </c>
      <c r="V17" s="464" t="e">
        <f>((U17*100)/U18)</f>
        <v>#DIV/0!</v>
      </c>
      <c r="W17" s="87" t="s">
        <v>37</v>
      </c>
      <c r="X17" s="86">
        <f t="shared" si="0"/>
        <v>0</v>
      </c>
      <c r="Y17" s="85">
        <f t="shared" si="2"/>
        <v>0</v>
      </c>
    </row>
    <row r="18" spans="1:25" s="43" customFormat="1" ht="38.25" customHeight="1" x14ac:dyDescent="0.25">
      <c r="A18" s="280"/>
      <c r="B18" s="283"/>
      <c r="C18" s="300"/>
      <c r="D18" s="300"/>
      <c r="E18" s="283"/>
      <c r="F18" s="8" t="s">
        <v>38</v>
      </c>
      <c r="G18" s="78">
        <v>200</v>
      </c>
      <c r="H18" s="279"/>
      <c r="I18" s="9" t="s">
        <v>38</v>
      </c>
      <c r="J18" s="75" t="s">
        <v>55</v>
      </c>
      <c r="K18" s="77"/>
      <c r="L18" s="75">
        <v>100</v>
      </c>
      <c r="M18" s="77"/>
      <c r="N18" s="75" t="s">
        <v>55</v>
      </c>
      <c r="O18" s="76"/>
      <c r="P18" s="75">
        <v>100</v>
      </c>
      <c r="Q18" s="74"/>
      <c r="R18" s="73" t="s">
        <v>38</v>
      </c>
      <c r="S18" s="84" t="e">
        <f t="shared" si="1"/>
        <v>#VALUE!</v>
      </c>
      <c r="T18" s="83" t="s">
        <v>48</v>
      </c>
      <c r="U18" s="82" t="e">
        <f>((J17/J18)-1)*100</f>
        <v>#VALUE!</v>
      </c>
      <c r="V18" s="465"/>
      <c r="W18" s="69" t="s">
        <v>38</v>
      </c>
      <c r="X18" s="81">
        <f t="shared" si="0"/>
        <v>0</v>
      </c>
      <c r="Y18" s="80">
        <f t="shared" si="2"/>
        <v>0</v>
      </c>
    </row>
    <row r="19" spans="1:25" s="43" customFormat="1" ht="23.25" customHeight="1" x14ac:dyDescent="0.25">
      <c r="A19" s="280">
        <v>7</v>
      </c>
      <c r="B19" s="367" t="s">
        <v>54</v>
      </c>
      <c r="C19" s="287" t="s">
        <v>53</v>
      </c>
      <c r="D19" s="300" t="s">
        <v>6</v>
      </c>
      <c r="E19" s="283" t="s">
        <v>52</v>
      </c>
      <c r="F19" s="8" t="s">
        <v>37</v>
      </c>
      <c r="G19" s="78">
        <v>16800</v>
      </c>
      <c r="H19" s="461">
        <v>0.58330000000000004</v>
      </c>
      <c r="I19" s="8" t="s">
        <v>37</v>
      </c>
      <c r="J19" s="64">
        <v>4200</v>
      </c>
      <c r="K19" s="66"/>
      <c r="L19" s="64">
        <v>4200</v>
      </c>
      <c r="M19" s="66"/>
      <c r="N19" s="64">
        <v>4200</v>
      </c>
      <c r="O19" s="65"/>
      <c r="P19" s="64">
        <v>4200</v>
      </c>
      <c r="Q19" s="63"/>
      <c r="R19" s="62" t="s">
        <v>37</v>
      </c>
      <c r="S19" s="61">
        <f t="shared" si="1"/>
        <v>0</v>
      </c>
      <c r="T19" s="60" t="s">
        <v>49</v>
      </c>
      <c r="U19" s="59" t="e">
        <f>(K19/K20)*100</f>
        <v>#DIV/0!</v>
      </c>
      <c r="V19" s="457" t="e">
        <f>((U19*100)/U20)</f>
        <v>#DIV/0!</v>
      </c>
      <c r="W19" s="58" t="s">
        <v>37</v>
      </c>
      <c r="X19" s="79">
        <f t="shared" si="0"/>
        <v>0</v>
      </c>
      <c r="Y19" s="451"/>
    </row>
    <row r="20" spans="1:25" s="43" customFormat="1" ht="23.25" customHeight="1" x14ac:dyDescent="0.25">
      <c r="A20" s="280"/>
      <c r="B20" s="366"/>
      <c r="C20" s="279"/>
      <c r="D20" s="300"/>
      <c r="E20" s="283"/>
      <c r="F20" s="8" t="s">
        <v>38</v>
      </c>
      <c r="G20" s="78">
        <v>28800</v>
      </c>
      <c r="H20" s="462"/>
      <c r="I20" s="9" t="s">
        <v>38</v>
      </c>
      <c r="J20" s="75">
        <v>7200</v>
      </c>
      <c r="K20" s="77"/>
      <c r="L20" s="75">
        <v>7200</v>
      </c>
      <c r="M20" s="77"/>
      <c r="N20" s="75">
        <v>7200</v>
      </c>
      <c r="O20" s="76"/>
      <c r="P20" s="75">
        <v>7200</v>
      </c>
      <c r="Q20" s="74"/>
      <c r="R20" s="73" t="s">
        <v>38</v>
      </c>
      <c r="S20" s="72">
        <f t="shared" si="1"/>
        <v>0</v>
      </c>
      <c r="T20" s="71" t="s">
        <v>48</v>
      </c>
      <c r="U20" s="70">
        <f>(J19/J20)*100</f>
        <v>58.333333333333336</v>
      </c>
      <c r="V20" s="460"/>
      <c r="W20" s="69" t="s">
        <v>38</v>
      </c>
      <c r="X20" s="68">
        <f t="shared" si="0"/>
        <v>0</v>
      </c>
      <c r="Y20" s="338"/>
    </row>
    <row r="21" spans="1:25" s="43" customFormat="1" ht="36.75" customHeight="1" x14ac:dyDescent="0.25">
      <c r="A21" s="280">
        <v>8</v>
      </c>
      <c r="B21" s="367" t="s">
        <v>51</v>
      </c>
      <c r="C21" s="287" t="s">
        <v>44</v>
      </c>
      <c r="D21" s="300" t="s">
        <v>6</v>
      </c>
      <c r="E21" s="283" t="s">
        <v>50</v>
      </c>
      <c r="F21" s="8" t="s">
        <v>37</v>
      </c>
      <c r="G21" s="67">
        <v>6000</v>
      </c>
      <c r="H21" s="456">
        <v>0.66669999999999996</v>
      </c>
      <c r="I21" s="8" t="s">
        <v>37</v>
      </c>
      <c r="J21" s="64">
        <v>1800</v>
      </c>
      <c r="K21" s="66"/>
      <c r="L21" s="64">
        <v>1800</v>
      </c>
      <c r="M21" s="66"/>
      <c r="N21" s="64">
        <v>1800</v>
      </c>
      <c r="O21" s="65"/>
      <c r="P21" s="64">
        <v>600</v>
      </c>
      <c r="Q21" s="63"/>
      <c r="R21" s="62" t="s">
        <v>37</v>
      </c>
      <c r="S21" s="61">
        <f t="shared" si="1"/>
        <v>0</v>
      </c>
      <c r="T21" s="60" t="s">
        <v>49</v>
      </c>
      <c r="U21" s="59" t="e">
        <f>(K21/K22)*100</f>
        <v>#DIV/0!</v>
      </c>
      <c r="V21" s="457" t="e">
        <f>((U21*100)/U22)</f>
        <v>#DIV/0!</v>
      </c>
      <c r="W21" s="58" t="s">
        <v>37</v>
      </c>
      <c r="X21" s="57">
        <f t="shared" si="0"/>
        <v>0</v>
      </c>
      <c r="Y21" s="56">
        <f>X21*100/G21</f>
        <v>0</v>
      </c>
    </row>
    <row r="22" spans="1:25" s="43" customFormat="1" ht="36.75" customHeight="1" thickBot="1" x14ac:dyDescent="0.3">
      <c r="A22" s="270"/>
      <c r="B22" s="366"/>
      <c r="C22" s="268"/>
      <c r="D22" s="363"/>
      <c r="E22" s="283"/>
      <c r="F22" s="5" t="s">
        <v>38</v>
      </c>
      <c r="G22" s="55">
        <v>9000</v>
      </c>
      <c r="H22" s="268"/>
      <c r="I22" s="5" t="s">
        <v>38</v>
      </c>
      <c r="J22" s="52">
        <v>2700</v>
      </c>
      <c r="K22" s="54"/>
      <c r="L22" s="52">
        <v>2700</v>
      </c>
      <c r="M22" s="54"/>
      <c r="N22" s="52">
        <v>2700</v>
      </c>
      <c r="O22" s="53"/>
      <c r="P22" s="52">
        <v>900</v>
      </c>
      <c r="Q22" s="51"/>
      <c r="R22" s="50" t="s">
        <v>38</v>
      </c>
      <c r="S22" s="49">
        <f t="shared" si="1"/>
        <v>0</v>
      </c>
      <c r="T22" s="48" t="s">
        <v>48</v>
      </c>
      <c r="U22" s="47">
        <f>(J21/J22)*100</f>
        <v>66.666666666666657</v>
      </c>
      <c r="V22" s="458"/>
      <c r="W22" s="46" t="s">
        <v>38</v>
      </c>
      <c r="X22" s="45">
        <f t="shared" si="0"/>
        <v>0</v>
      </c>
      <c r="Y22" s="44">
        <f>X22*100/G22</f>
        <v>0</v>
      </c>
    </row>
  </sheetData>
  <mergeCells count="77">
    <mergeCell ref="A1:Y1"/>
    <mergeCell ref="A2:Y2"/>
    <mergeCell ref="A3:Y3"/>
    <mergeCell ref="A4:Y4"/>
    <mergeCell ref="A5:A6"/>
    <mergeCell ref="B5:B6"/>
    <mergeCell ref="C5:C6"/>
    <mergeCell ref="D5:D6"/>
    <mergeCell ref="E5:E6"/>
    <mergeCell ref="F5:H6"/>
    <mergeCell ref="H9:H10"/>
    <mergeCell ref="I5:Q5"/>
    <mergeCell ref="R5:S6"/>
    <mergeCell ref="T5:Y5"/>
    <mergeCell ref="T6:U6"/>
    <mergeCell ref="W6:X6"/>
    <mergeCell ref="H7:H8"/>
    <mergeCell ref="R7:S8"/>
    <mergeCell ref="V7:V8"/>
    <mergeCell ref="Y7:Y8"/>
    <mergeCell ref="A7:A8"/>
    <mergeCell ref="B7:B8"/>
    <mergeCell ref="C7:C8"/>
    <mergeCell ref="D7:D8"/>
    <mergeCell ref="E7:E8"/>
    <mergeCell ref="V9:V10"/>
    <mergeCell ref="Y9:Y10"/>
    <mergeCell ref="A11:A12"/>
    <mergeCell ref="B11:B12"/>
    <mergeCell ref="C11:C12"/>
    <mergeCell ref="D11:D12"/>
    <mergeCell ref="E11:E12"/>
    <mergeCell ref="H11:H12"/>
    <mergeCell ref="R11:S12"/>
    <mergeCell ref="Y11:Y12"/>
    <mergeCell ref="R9:S10"/>
    <mergeCell ref="A9:A10"/>
    <mergeCell ref="B9:B10"/>
    <mergeCell ref="C9:C10"/>
    <mergeCell ref="D9:D10"/>
    <mergeCell ref="E9:E10"/>
    <mergeCell ref="V13:V14"/>
    <mergeCell ref="V15:V16"/>
    <mergeCell ref="A17:A18"/>
    <mergeCell ref="B17:B18"/>
    <mergeCell ref="C17:C18"/>
    <mergeCell ref="D17:D18"/>
    <mergeCell ref="E17:E18"/>
    <mergeCell ref="H17:H18"/>
    <mergeCell ref="V17:V18"/>
    <mergeCell ref="A15:A16"/>
    <mergeCell ref="A13:A14"/>
    <mergeCell ref="B13:B14"/>
    <mergeCell ref="C13:C14"/>
    <mergeCell ref="D13:D14"/>
    <mergeCell ref="E13:E14"/>
    <mergeCell ref="H13:H14"/>
    <mergeCell ref="B15:B16"/>
    <mergeCell ref="C15:C16"/>
    <mergeCell ref="D15:D16"/>
    <mergeCell ref="E15:E16"/>
    <mergeCell ref="H15:H16"/>
    <mergeCell ref="Y19:Y20"/>
    <mergeCell ref="A21:A22"/>
    <mergeCell ref="B21:B22"/>
    <mergeCell ref="C21:C22"/>
    <mergeCell ref="D21:D22"/>
    <mergeCell ref="E21:E22"/>
    <mergeCell ref="H21:H22"/>
    <mergeCell ref="V21:V22"/>
    <mergeCell ref="A19:A20"/>
    <mergeCell ref="B19:B20"/>
    <mergeCell ref="V19:V20"/>
    <mergeCell ref="C19:C20"/>
    <mergeCell ref="D19:D20"/>
    <mergeCell ref="E19:E20"/>
    <mergeCell ref="H19:H20"/>
  </mergeCells>
  <pageMargins left="0.7" right="0.7" top="0.75" bottom="0.75" header="0.3" footer="0.3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Desarrollo Comuni</vt:lpstr>
      <vt:lpstr>Adultos Mayores</vt:lpstr>
      <vt:lpstr>Asistencia Alimentaria</vt:lpstr>
      <vt:lpstr>Personas con Discapacidad</vt:lpstr>
      <vt:lpstr>Derecho Superior de NNA</vt:lpstr>
      <vt:lpstr>Adoslescentes en Vulnerabilidad</vt:lpstr>
      <vt:lpstr>Alerta de Género</vt:lpstr>
      <vt:lpstr>Dllo Integral Indígenas</vt:lpstr>
      <vt:lpstr>Rehabilitación e Inclusion Soci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2018-03-27T00:29:36Z</dcterms:modified>
</cp:coreProperties>
</file>